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16-068Au\Desktop\"/>
    </mc:Choice>
  </mc:AlternateContent>
  <bookViews>
    <workbookView xWindow="0" yWindow="0" windowWidth="22230" windowHeight="9270" tabRatio="618"/>
  </bookViews>
  <sheets>
    <sheet name="フローチャート" sheetId="8" r:id="rId1"/>
    <sheet name="所得計算用データ" sheetId="2" r:id="rId2"/>
    <sheet name="【給与所得の金額の計算方法】" sheetId="9" r:id="rId3"/>
  </sheets>
  <definedNames>
    <definedName name="_xlnm.Print_Area" localSheetId="2">【給与所得の金額の計算方法】!$B$2:$I$15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/>
  <c r="C24" i="2"/>
  <c r="C23" i="2"/>
  <c r="C9" i="2"/>
  <c r="C8" i="2"/>
  <c r="C7" i="2"/>
  <c r="C6" i="2"/>
  <c r="C29" i="2" l="1"/>
  <c r="C12" i="2"/>
  <c r="C15" i="2" l="1"/>
  <c r="C14" i="2"/>
  <c r="C13" i="2"/>
  <c r="C11" i="2"/>
  <c r="C10" i="2"/>
  <c r="C5" i="2"/>
  <c r="C4" i="2"/>
  <c r="C27" i="2"/>
  <c r="C28" i="2"/>
  <c r="C22" i="2" l="1"/>
  <c r="C32" i="2" l="1"/>
  <c r="C31" i="2"/>
  <c r="S69" i="8" l="1"/>
  <c r="C30" i="2"/>
  <c r="C21" i="2"/>
  <c r="K3" i="2"/>
  <c r="S34" i="8"/>
  <c r="S28" i="8" l="1"/>
  <c r="S67" i="8"/>
  <c r="S71" i="8" s="1"/>
  <c r="K4" i="2"/>
  <c r="K5" i="2" s="1"/>
  <c r="K6" i="2" s="1"/>
  <c r="S30" i="8" s="1"/>
  <c r="S32" i="8" l="1"/>
  <c r="S36" i="8" s="1"/>
</calcChain>
</file>

<file path=xl/comments1.xml><?xml version="1.0" encoding="utf-8"?>
<comments xmlns="http://schemas.openxmlformats.org/spreadsheetml/2006/main">
  <authors>
    <author>HP16-068Au</author>
  </authors>
  <commentList>
    <comment ref="K28" authorId="0" shapeId="0">
      <text>
        <r>
          <rPr>
            <sz val="9"/>
            <color indexed="81"/>
            <rFont val="MS P ゴシック"/>
            <family val="3"/>
            <charset val="128"/>
          </rPr>
          <t>あなたの給与の収入金額（年収）を入力</t>
        </r>
      </text>
    </comment>
    <comment ref="G34" authorId="0" shapeId="0">
      <text>
        <r>
          <rPr>
            <sz val="9"/>
            <color indexed="81"/>
            <rFont val="MS P ゴシック"/>
            <family val="3"/>
            <charset val="128"/>
          </rPr>
          <t>事業所得・雑所得・配当所得・不動産所得・退職所得など。</t>
        </r>
      </text>
    </comment>
    <comment ref="S34" authorId="0" shapeId="0">
      <text>
        <r>
          <rPr>
            <sz val="9"/>
            <color indexed="81"/>
            <rFont val="MS P ゴシック"/>
            <family val="3"/>
            <charset val="128"/>
          </rPr>
          <t>ここが20万円以上となったら、確定申告が必要です。</t>
        </r>
      </text>
    </comment>
    <comment ref="K67" authorId="0" shapeId="0">
      <text>
        <r>
          <rPr>
            <sz val="9"/>
            <color indexed="81"/>
            <rFont val="MS P ゴシック"/>
            <family val="3"/>
            <charset val="128"/>
          </rPr>
          <t>あなたの配偶者の給与の収入金額（年収）を入力</t>
        </r>
      </text>
    </comment>
    <comment ref="G69" authorId="0" shapeId="0">
      <text>
        <r>
          <rPr>
            <sz val="9"/>
            <color indexed="81"/>
            <rFont val="MS P ゴシック"/>
            <family val="3"/>
            <charset val="128"/>
          </rPr>
          <t>事業所得・雑所得・配当所得・不動産所得・退職所得など。</t>
        </r>
      </text>
    </comment>
  </commentList>
</comments>
</file>

<file path=xl/sharedStrings.xml><?xml version="1.0" encoding="utf-8"?>
<sst xmlns="http://schemas.openxmlformats.org/spreadsheetml/2006/main" count="83" uniqueCount="72">
  <si>
    <t>給与所得</t>
    <rPh sb="0" eb="2">
      <t>キュウヨ</t>
    </rPh>
    <rPh sb="2" eb="4">
      <t>ショトク</t>
    </rPh>
    <phoneticPr fontId="1"/>
  </si>
  <si>
    <t>所得の種類</t>
    <rPh sb="0" eb="2">
      <t>ショトク</t>
    </rPh>
    <rPh sb="3" eb="5">
      <t>シュルイ</t>
    </rPh>
    <phoneticPr fontId="1"/>
  </si>
  <si>
    <t>以上</t>
    <rPh sb="0" eb="2">
      <t>イジョウ</t>
    </rPh>
    <phoneticPr fontId="1"/>
  </si>
  <si>
    <t>以下</t>
    <rPh sb="0" eb="2">
      <t>イカ</t>
    </rPh>
    <phoneticPr fontId="1"/>
  </si>
  <si>
    <t>給与等の収入金額（A）</t>
    <rPh sb="0" eb="2">
      <t>キュウヨ</t>
    </rPh>
    <rPh sb="2" eb="3">
      <t>トウ</t>
    </rPh>
    <rPh sb="4" eb="6">
      <t>シュウニュウ</t>
    </rPh>
    <rPh sb="6" eb="8">
      <t>キンガク</t>
    </rPh>
    <phoneticPr fontId="1"/>
  </si>
  <si>
    <t>給与所得の金額</t>
    <rPh sb="0" eb="2">
      <t>キュウヨ</t>
    </rPh>
    <rPh sb="2" eb="4">
      <t>ショトク</t>
    </rPh>
    <rPh sb="5" eb="7">
      <t>キンガク</t>
    </rPh>
    <phoneticPr fontId="1"/>
  </si>
  <si>
    <t>給与所得計算(本人)</t>
    <rPh sb="0" eb="2">
      <t>キュウヨ</t>
    </rPh>
    <rPh sb="2" eb="4">
      <t>ショトク</t>
    </rPh>
    <rPh sb="4" eb="6">
      <t>ケイサン</t>
    </rPh>
    <rPh sb="7" eb="9">
      <t>ホンニン</t>
    </rPh>
    <phoneticPr fontId="1"/>
  </si>
  <si>
    <t>給与所得計算（配偶者）</t>
    <rPh sb="0" eb="2">
      <t>キュウヨ</t>
    </rPh>
    <rPh sb="2" eb="4">
      <t>ショトク</t>
    </rPh>
    <rPh sb="4" eb="6">
      <t>ケイサン</t>
    </rPh>
    <rPh sb="7" eb="10">
      <t>ハイグウシャ</t>
    </rPh>
    <phoneticPr fontId="1"/>
  </si>
  <si>
    <t>所得金額調整控除用データ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ヨウ</t>
    </rPh>
    <phoneticPr fontId="1"/>
  </si>
  <si>
    <t>ピンク</t>
    <phoneticPr fontId="1"/>
  </si>
  <si>
    <t>上限15万を考慮しない額</t>
    <rPh sb="0" eb="2">
      <t>ジョウゲン</t>
    </rPh>
    <rPh sb="4" eb="5">
      <t>マン</t>
    </rPh>
    <rPh sb="6" eb="8">
      <t>コウリョ</t>
    </rPh>
    <rPh sb="11" eb="12">
      <t>ガク</t>
    </rPh>
    <phoneticPr fontId="1"/>
  </si>
  <si>
    <t>上限15万を考慮した額</t>
    <rPh sb="0" eb="2">
      <t>ジョウゲン</t>
    </rPh>
    <rPh sb="4" eb="5">
      <t>マン</t>
    </rPh>
    <rPh sb="6" eb="8">
      <t>コウリョ</t>
    </rPh>
    <rPh sb="10" eb="11">
      <t>ガク</t>
    </rPh>
    <phoneticPr fontId="1"/>
  </si>
  <si>
    <t>薄黄色</t>
    <rPh sb="0" eb="1">
      <t>ウス</t>
    </rPh>
    <rPh sb="1" eb="3">
      <t>キイロ</t>
    </rPh>
    <phoneticPr fontId="1"/>
  </si>
  <si>
    <t>その他の所得</t>
    <rPh sb="2" eb="3">
      <t>タ</t>
    </rPh>
    <rPh sb="4" eb="6">
      <t>ショトク</t>
    </rPh>
    <phoneticPr fontId="1"/>
  </si>
  <si>
    <t>収入金額等</t>
    <rPh sb="0" eb="2">
      <t>シュウニュウ</t>
    </rPh>
    <rPh sb="2" eb="4">
      <t>キンガク</t>
    </rPh>
    <rPh sb="4" eb="5">
      <t>トウ</t>
    </rPh>
    <phoneticPr fontId="1"/>
  </si>
  <si>
    <t>必要経費等</t>
    <rPh sb="0" eb="2">
      <t>ヒツヨウ</t>
    </rPh>
    <rPh sb="2" eb="4">
      <t>ケイヒ</t>
    </rPh>
    <rPh sb="4" eb="5">
      <t>トウ</t>
    </rPh>
    <phoneticPr fontId="1"/>
  </si>
  <si>
    <t>所得金額</t>
    <rPh sb="0" eb="2">
      <t>ショトク</t>
    </rPh>
    <rPh sb="2" eb="4">
      <t>キンガク</t>
    </rPh>
    <phoneticPr fontId="1"/>
  </si>
  <si>
    <t>はい</t>
    <phoneticPr fontId="1"/>
  </si>
  <si>
    <t>いいえ</t>
    <phoneticPr fontId="1"/>
  </si>
  <si>
    <t>850万円超</t>
    <rPh sb="3" eb="5">
      <t>マンエン</t>
    </rPh>
    <rPh sb="5" eb="6">
      <t>チョウ</t>
    </rPh>
    <phoneticPr fontId="1"/>
  </si>
  <si>
    <t>1,000万円以下</t>
    <rPh sb="5" eb="7">
      <t>マンエン</t>
    </rPh>
    <rPh sb="7" eb="9">
      <t>イカ</t>
    </rPh>
    <phoneticPr fontId="1"/>
  </si>
  <si>
    <t>850万円以下</t>
    <phoneticPr fontId="1"/>
  </si>
  <si>
    <t>1,000万円超</t>
    <rPh sb="5" eb="7">
      <t>マンエン</t>
    </rPh>
    <rPh sb="7" eb="8">
      <t>コ</t>
    </rPh>
    <phoneticPr fontId="1"/>
  </si>
  <si>
    <t>2,400万円以下</t>
    <rPh sb="5" eb="7">
      <t>マンエン</t>
    </rPh>
    <rPh sb="7" eb="9">
      <t>イカ</t>
    </rPh>
    <phoneticPr fontId="1"/>
  </si>
  <si>
    <t>2,400万円超</t>
    <rPh sb="5" eb="7">
      <t>マンエン</t>
    </rPh>
    <rPh sb="7" eb="8">
      <t>コ</t>
    </rPh>
    <phoneticPr fontId="1"/>
  </si>
  <si>
    <t>2,450万円以下</t>
    <rPh sb="5" eb="7">
      <t>マンエン</t>
    </rPh>
    <rPh sb="7" eb="9">
      <t>イカ</t>
    </rPh>
    <phoneticPr fontId="1"/>
  </si>
  <si>
    <t>2,450万円超</t>
    <rPh sb="5" eb="7">
      <t>マンエン</t>
    </rPh>
    <rPh sb="7" eb="8">
      <t>コ</t>
    </rPh>
    <phoneticPr fontId="1"/>
  </si>
  <si>
    <t>2,500万円以下</t>
    <rPh sb="5" eb="7">
      <t>マンエン</t>
    </rPh>
    <rPh sb="7" eb="9">
      <t>イカ</t>
    </rPh>
    <phoneticPr fontId="1"/>
  </si>
  <si>
    <t>2,500万円超</t>
    <rPh sb="5" eb="7">
      <t>マンエン</t>
    </rPh>
    <rPh sb="7" eb="8">
      <t>チョウ</t>
    </rPh>
    <phoneticPr fontId="1"/>
  </si>
  <si>
    <t>133万円超</t>
    <rPh sb="3" eb="5">
      <t>マンエン</t>
    </rPh>
    <rPh sb="5" eb="6">
      <t>チョウ</t>
    </rPh>
    <phoneticPr fontId="1"/>
  </si>
  <si>
    <t>48万円超133万円以下</t>
    <rPh sb="2" eb="4">
      <t>マンエン</t>
    </rPh>
    <rPh sb="4" eb="5">
      <t>チョウ</t>
    </rPh>
    <rPh sb="8" eb="10">
      <t>マンエン</t>
    </rPh>
    <rPh sb="10" eb="12">
      <t>イカ</t>
    </rPh>
    <phoneticPr fontId="1"/>
  </si>
  <si>
    <t>48万円以下</t>
    <rPh sb="2" eb="4">
      <t>マンエン</t>
    </rPh>
    <rPh sb="4" eb="6">
      <t>イカ</t>
    </rPh>
    <phoneticPr fontId="1"/>
  </si>
  <si>
    <t>▼凡例</t>
    <rPh sb="1" eb="3">
      <t>ハンレイ</t>
    </rPh>
    <phoneticPr fontId="1"/>
  </si>
  <si>
    <t>算出できない</t>
    <rPh sb="0" eb="2">
      <t>サンシュツ</t>
    </rPh>
    <phoneticPr fontId="1"/>
  </si>
  <si>
    <t>所得金額等</t>
    <rPh sb="0" eb="2">
      <t>ショトク</t>
    </rPh>
    <rPh sb="2" eb="4">
      <t>キンガク</t>
    </rPh>
    <rPh sb="4" eb="5">
      <t>トウ</t>
    </rPh>
    <phoneticPr fontId="1"/>
  </si>
  <si>
    <t>↓ドロップダウンリスト</t>
    <phoneticPr fontId="1"/>
  </si>
  <si>
    <t>オレンジ</t>
    <phoneticPr fontId="1"/>
  </si>
  <si>
    <t>2000万円以上、または</t>
    <rPh sb="4" eb="6">
      <t>マンエン</t>
    </rPh>
    <rPh sb="6" eb="8">
      <t>イジョウ</t>
    </rPh>
    <phoneticPr fontId="1"/>
  </si>
  <si>
    <t>算出できない</t>
    <phoneticPr fontId="1"/>
  </si>
  <si>
    <t>右</t>
    <rPh sb="0" eb="1">
      <t>ミギ</t>
    </rPh>
    <phoneticPr fontId="1"/>
  </si>
  <si>
    <t>下</t>
    <rPh sb="0" eb="1">
      <t>シタ</t>
    </rPh>
    <phoneticPr fontId="1"/>
  </si>
  <si>
    <t>青色</t>
    <rPh sb="0" eb="2">
      <t>アオイロ</t>
    </rPh>
    <phoneticPr fontId="1"/>
  </si>
  <si>
    <t>灰色</t>
    <rPh sb="0" eb="2">
      <t>ハイイロ</t>
    </rPh>
    <phoneticPr fontId="1"/>
  </si>
  <si>
    <t>：記号</t>
    <rPh sb="1" eb="3">
      <t>キゴウ</t>
    </rPh>
    <phoneticPr fontId="1"/>
  </si>
  <si>
    <t>：入力・選択箇所</t>
    <rPh sb="1" eb="3">
      <t>ニュウリョク</t>
    </rPh>
    <rPh sb="4" eb="6">
      <t>センタク</t>
    </rPh>
    <rPh sb="6" eb="8">
      <t>カショ</t>
    </rPh>
    <phoneticPr fontId="1"/>
  </si>
  <si>
    <t>（単位：円）</t>
  </si>
  <si>
    <t>：自動計算箇所</t>
    <rPh sb="1" eb="3">
      <t>ジドウ</t>
    </rPh>
    <rPh sb="3" eb="5">
      <t>ケイサン</t>
    </rPh>
    <rPh sb="5" eb="7">
      <t>カショ</t>
    </rPh>
    <phoneticPr fontId="1"/>
  </si>
  <si>
    <t>正負を入れ替えた額</t>
    <rPh sb="0" eb="2">
      <t>セイフ</t>
    </rPh>
    <rPh sb="3" eb="4">
      <t>イ</t>
    </rPh>
    <rPh sb="5" eb="6">
      <t>カ</t>
    </rPh>
    <rPh sb="8" eb="9">
      <t>ガク</t>
    </rPh>
    <phoneticPr fontId="1"/>
  </si>
  <si>
    <t>給与所得
(調整控除後)</t>
    <rPh sb="0" eb="2">
      <t>キュウヨ</t>
    </rPh>
    <rPh sb="2" eb="4">
      <t>ショトク</t>
    </rPh>
    <rPh sb="6" eb="8">
      <t>チョウセイ</t>
    </rPh>
    <rPh sb="8" eb="10">
      <t>コウジョ</t>
    </rPh>
    <rPh sb="10" eb="11">
      <t>ゴ</t>
    </rPh>
    <phoneticPr fontId="1"/>
  </si>
  <si>
    <t>給与所得
(調整控除前)</t>
    <rPh sb="0" eb="2">
      <t>キュウヨ</t>
    </rPh>
    <rPh sb="2" eb="4">
      <t>ショトク</t>
    </rPh>
    <rPh sb="6" eb="8">
      <t>チョウセイ</t>
    </rPh>
    <rPh sb="8" eb="10">
      <t>コウジョ</t>
    </rPh>
    <rPh sb="10" eb="11">
      <t>マエ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</si>
  <si>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</si>
  <si>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合計所得金額（太枠内合計）</t>
    <rPh sb="0" eb="2">
      <t>ゴウケイ</t>
    </rPh>
    <rPh sb="2" eb="4">
      <t>ショトク</t>
    </rPh>
    <rPh sb="4" eb="6">
      <t>キンガク</t>
    </rPh>
    <rPh sb="7" eb="9">
      <t>フトワク</t>
    </rPh>
    <rPh sb="9" eb="10">
      <t>ナイ</t>
    </rPh>
    <rPh sb="10" eb="12">
      <t>ゴウケイ</t>
    </rPh>
    <phoneticPr fontId="1"/>
  </si>
  <si>
    <t>所得金額調整控除を受けない</t>
  </si>
  <si>
    <t>０未満を考慮した額</t>
    <rPh sb="1" eb="3">
      <t>ミマン</t>
    </rPh>
    <rPh sb="4" eb="6">
      <t>コウリョ</t>
    </rPh>
    <rPh sb="8" eb="9">
      <t>ガク</t>
    </rPh>
    <phoneticPr fontId="1"/>
  </si>
  <si>
    <t>合計所得金額（太枠内合計）</t>
    <rPh sb="0" eb="2">
      <t>ゴウケイ</t>
    </rPh>
    <rPh sb="2" eb="4">
      <t>ショトク</t>
    </rPh>
    <rPh sb="4" eb="6">
      <t>キンガク</t>
    </rPh>
    <phoneticPr fontId="1"/>
  </si>
  <si>
    <t>以上</t>
    <rPh sb="0" eb="2">
      <t>イジョウ</t>
    </rPh>
    <phoneticPr fontId="1"/>
  </si>
  <si>
    <t>以下</t>
    <rPh sb="0" eb="2">
      <t>イカ</t>
    </rPh>
    <phoneticPr fontId="1"/>
  </si>
  <si>
    <t>０円＝所得金額</t>
    <rPh sb="1" eb="2">
      <t>エン</t>
    </rPh>
    <rPh sb="3" eb="5">
      <t>ショトク</t>
    </rPh>
    <rPh sb="5" eb="7">
      <t>キンガク</t>
    </rPh>
    <phoneticPr fontId="1"/>
  </si>
  <si>
    <t>1,069,000円＝所得金額</t>
    <rPh sb="9" eb="10">
      <t>エン</t>
    </rPh>
    <rPh sb="11" eb="13">
      <t>ショトク</t>
    </rPh>
    <rPh sb="13" eb="15">
      <t>キンガク</t>
    </rPh>
    <phoneticPr fontId="1"/>
  </si>
  <si>
    <t>1,070,000円＝所得金額</t>
    <rPh sb="9" eb="10">
      <t>エン</t>
    </rPh>
    <rPh sb="11" eb="13">
      <t>ショトク</t>
    </rPh>
    <rPh sb="13" eb="15">
      <t>キンガク</t>
    </rPh>
    <phoneticPr fontId="1"/>
  </si>
  <si>
    <t>1,072,000円＝所得金額</t>
    <rPh sb="9" eb="10">
      <t>エン</t>
    </rPh>
    <rPh sb="11" eb="13">
      <t>ショトク</t>
    </rPh>
    <rPh sb="13" eb="15">
      <t>キンガク</t>
    </rPh>
    <phoneticPr fontId="1"/>
  </si>
  <si>
    <t>1,074,000円＝所得金額</t>
    <rPh sb="9" eb="10">
      <t>エン</t>
    </rPh>
    <rPh sb="11" eb="13">
      <t>ショトク</t>
    </rPh>
    <rPh sb="13" eb="15">
      <t>キンガク</t>
    </rPh>
    <phoneticPr fontId="1"/>
  </si>
  <si>
    <t>計算根拠は、</t>
    <rPh sb="0" eb="2">
      <t>ケイサン</t>
    </rPh>
    <rPh sb="2" eb="4">
      <t>コンキョ</t>
    </rPh>
    <phoneticPr fontId="1"/>
  </si>
  <si>
    <t>【給与所得の金額の計算方法】シート参照</t>
    <phoneticPr fontId="1"/>
  </si>
  <si>
    <t>【給与所得の金額の計算方法】(「基・配・所」裏面記載)</t>
    <rPh sb="1" eb="3">
      <t>キュウヨ</t>
    </rPh>
    <rPh sb="3" eb="5">
      <t>ショトク</t>
    </rPh>
    <rPh sb="6" eb="8">
      <t>キンガク</t>
    </rPh>
    <rPh sb="9" eb="11">
      <t>ケイサン</t>
    </rPh>
    <rPh sb="11" eb="13">
      <t>ホウホウ</t>
    </rPh>
    <rPh sb="16" eb="21">
      <t>キハイショ</t>
    </rPh>
    <rPh sb="22" eb="24">
      <t>ウラメン</t>
    </rPh>
    <rPh sb="24" eb="26">
      <t>キサイ</t>
    </rPh>
    <phoneticPr fontId="1"/>
  </si>
  <si>
    <t>給与の収入金額(ⓐ)</t>
    <rPh sb="0" eb="2">
      <t>キュウヨ</t>
    </rPh>
    <rPh sb="3" eb="5">
      <t>シュウニュウ</t>
    </rPh>
    <rPh sb="5" eb="7">
      <t>キンガク</t>
    </rPh>
    <phoneticPr fontId="1"/>
  </si>
  <si>
    <t>(ⓐ)－550,000＝所得金額</t>
    <rPh sb="12" eb="14">
      <t>ショトク</t>
    </rPh>
    <rPh sb="14" eb="16">
      <t>キンガク</t>
    </rPh>
    <phoneticPr fontId="1"/>
  </si>
  <si>
    <t>①：(ⓐ)÷4(千円未満切捨て)＝(ⓑ)⇒　②：(ⓑ)×2.4＋100,000=所得金額</t>
    <rPh sb="8" eb="10">
      <t>センエン</t>
    </rPh>
    <rPh sb="10" eb="12">
      <t>ミマン</t>
    </rPh>
    <rPh sb="12" eb="13">
      <t>キ</t>
    </rPh>
    <rPh sb="13" eb="14">
      <t>ス</t>
    </rPh>
    <rPh sb="40" eb="42">
      <t>ショトク</t>
    </rPh>
    <rPh sb="42" eb="44">
      <t>キンガク</t>
    </rPh>
    <phoneticPr fontId="1"/>
  </si>
  <si>
    <t>①：(ⓐ)÷4(千円未満切捨て)＝(ⓑ)⇒　②：(ⓑ)×2.8－  80,000=所得金額</t>
    <rPh sb="8" eb="10">
      <t>センエン</t>
    </rPh>
    <rPh sb="10" eb="12">
      <t>ミマン</t>
    </rPh>
    <rPh sb="12" eb="13">
      <t>キ</t>
    </rPh>
    <rPh sb="13" eb="14">
      <t>ス</t>
    </rPh>
    <rPh sb="41" eb="43">
      <t>ショトク</t>
    </rPh>
    <rPh sb="43" eb="45">
      <t>キンガク</t>
    </rPh>
    <phoneticPr fontId="1"/>
  </si>
  <si>
    <t>①：(ⓐ)÷4(千円未満切捨て)＝(ⓑ)⇒　②：(ⓑ)×3.2－440,000=所得金額</t>
    <rPh sb="8" eb="10">
      <t>センエン</t>
    </rPh>
    <rPh sb="10" eb="12">
      <t>ミマン</t>
    </rPh>
    <rPh sb="12" eb="13">
      <t>キ</t>
    </rPh>
    <rPh sb="13" eb="14">
      <t>ス</t>
    </rPh>
    <rPh sb="40" eb="42">
      <t>ショトク</t>
    </rPh>
    <rPh sb="42" eb="44">
      <t>キンガク</t>
    </rPh>
    <phoneticPr fontId="1"/>
  </si>
  <si>
    <t>(ⓐ)×90％－1,100,000円＝所得金額</t>
    <rPh sb="17" eb="18">
      <t>エン</t>
    </rPh>
    <rPh sb="19" eb="21">
      <t>ショトク</t>
    </rPh>
    <rPh sb="21" eb="23">
      <t>キンガク</t>
    </rPh>
    <phoneticPr fontId="1"/>
  </si>
  <si>
    <t>(ⓐ)－1,950,000円＝所得金額</t>
    <rPh sb="13" eb="14">
      <t>エン</t>
    </rPh>
    <rPh sb="15" eb="17">
      <t>ショトク</t>
    </rPh>
    <rPh sb="17" eb="19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</si>
</sst>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088D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5" borderId="13" xfId="0" applyNumberFormat="1" applyFont="1" applyFill="1" applyBorder="1" applyAlignment="1">
      <alignment vertical="center" shrinkToFit="1"/>
    </xf>
    <xf numFmtId="176" fontId="2" fillId="5" borderId="1" xfId="0" applyNumberFormat="1" applyFont="1" applyFill="1" applyBorder="1" applyAlignment="1">
      <alignment vertical="center" shrinkToFit="1"/>
    </xf>
    <xf numFmtId="176" fontId="2" fillId="4" borderId="2" xfId="0" applyNumberFormat="1" applyFont="1" applyFill="1" applyBorder="1" applyAlignment="1">
      <alignment horizontal="right" vertical="center" shrinkToFit="1"/>
    </xf>
    <xf numFmtId="176" fontId="2" fillId="4" borderId="4" xfId="0" applyNumberFormat="1" applyFont="1" applyFill="1" applyBorder="1" applyAlignment="1">
      <alignment horizontal="right" vertical="center" shrinkToFit="1"/>
    </xf>
    <xf numFmtId="176" fontId="2" fillId="6" borderId="23" xfId="0" applyNumberFormat="1" applyFont="1" applyFill="1" applyBorder="1" applyAlignment="1">
      <alignment vertical="center" shrinkToFit="1"/>
    </xf>
    <xf numFmtId="176" fontId="2" fillId="6" borderId="4" xfId="0" applyNumberFormat="1" applyFont="1" applyFill="1" applyBorder="1" applyAlignment="1">
      <alignment vertical="center" shrinkToFit="1"/>
    </xf>
    <xf numFmtId="176" fontId="2" fillId="6" borderId="24" xfId="0" applyNumberFormat="1" applyFont="1" applyFill="1" applyBorder="1" applyAlignment="1">
      <alignment vertical="center" shrinkToFit="1"/>
    </xf>
    <xf numFmtId="176" fontId="2" fillId="6" borderId="25" xfId="0" applyNumberFormat="1" applyFont="1" applyFill="1" applyBorder="1" applyAlignment="1">
      <alignment vertical="center" shrinkToFit="1"/>
    </xf>
    <xf numFmtId="176" fontId="2" fillId="6" borderId="26" xfId="0" applyNumberFormat="1" applyFont="1" applyFill="1" applyBorder="1" applyAlignment="1">
      <alignment vertical="center" shrinkToFit="1"/>
    </xf>
    <xf numFmtId="176" fontId="2" fillId="6" borderId="27" xfId="0" applyNumberFormat="1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6" borderId="29" xfId="0" applyNumberFormat="1" applyFont="1" applyFill="1" applyBorder="1" applyAlignment="1">
      <alignment vertical="center" shrinkToFit="1"/>
    </xf>
    <xf numFmtId="176" fontId="2" fillId="6" borderId="30" xfId="0" applyNumberFormat="1" applyFont="1" applyFill="1" applyBorder="1" applyAlignment="1">
      <alignment vertical="center" shrinkToFit="1"/>
    </xf>
    <xf numFmtId="176" fontId="2" fillId="6" borderId="31" xfId="0" applyNumberFormat="1" applyFont="1" applyFill="1" applyBorder="1" applyAlignment="1">
      <alignment vertical="center" shrinkToFit="1"/>
    </xf>
    <xf numFmtId="176" fontId="2" fillId="5" borderId="28" xfId="0" applyNumberFormat="1" applyFont="1" applyFill="1" applyBorder="1" applyAlignment="1">
      <alignment horizontal="right" vertical="center" shrinkToFit="1"/>
    </xf>
    <xf numFmtId="176" fontId="2" fillId="5" borderId="1" xfId="0" applyNumberFormat="1" applyFont="1" applyFill="1" applyBorder="1" applyAlignment="1">
      <alignment horizontal="right" vertical="center" shrinkToFit="1"/>
    </xf>
    <xf numFmtId="176" fontId="2" fillId="4" borderId="3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right" vertical="center" shrinkToFit="1"/>
    </xf>
    <xf numFmtId="176" fontId="2" fillId="3" borderId="4" xfId="0" applyNumberFormat="1" applyFont="1" applyFill="1" applyBorder="1" applyAlignment="1">
      <alignment horizontal="right" vertical="center" shrinkToFit="1"/>
    </xf>
    <xf numFmtId="176" fontId="2" fillId="3" borderId="3" xfId="0" applyNumberFormat="1" applyFont="1" applyFill="1" applyBorder="1" applyAlignment="1">
      <alignment horizontal="right" vertical="center" shrinkToFit="1"/>
    </xf>
    <xf numFmtId="0" fontId="0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2" fillId="6" borderId="23" xfId="0" applyNumberFormat="1" applyFont="1" applyFill="1" applyBorder="1" applyAlignment="1">
      <alignment horizontal="right" vertical="center" shrinkToFit="1"/>
    </xf>
    <xf numFmtId="176" fontId="2" fillId="6" borderId="4" xfId="0" applyNumberFormat="1" applyFont="1" applyFill="1" applyBorder="1" applyAlignment="1">
      <alignment horizontal="right" vertical="center" shrinkToFit="1"/>
    </xf>
    <xf numFmtId="176" fontId="2" fillId="6" borderId="24" xfId="0" applyNumberFormat="1" applyFont="1" applyFill="1" applyBorder="1" applyAlignment="1">
      <alignment horizontal="right" vertical="center" shrinkToFit="1"/>
    </xf>
    <xf numFmtId="176" fontId="2" fillId="6" borderId="25" xfId="0" applyNumberFormat="1" applyFont="1" applyFill="1" applyBorder="1" applyAlignment="1">
      <alignment horizontal="right" vertical="center" shrinkToFit="1"/>
    </xf>
    <xf numFmtId="176" fontId="2" fillId="6" borderId="26" xfId="0" applyNumberFormat="1" applyFont="1" applyFill="1" applyBorder="1" applyAlignment="1">
      <alignment horizontal="right" vertical="center" shrinkToFit="1"/>
    </xf>
    <xf numFmtId="176" fontId="2" fillId="6" borderId="27" xfId="0" applyNumberFormat="1" applyFont="1" applyFill="1" applyBorder="1" applyAlignment="1">
      <alignment horizontal="right" vertical="center" shrinkToFit="1"/>
    </xf>
    <xf numFmtId="176" fontId="2" fillId="6" borderId="2" xfId="0" applyNumberFormat="1" applyFont="1" applyFill="1" applyBorder="1" applyAlignment="1">
      <alignment horizontal="right" vertical="center" shrinkToFit="1"/>
    </xf>
    <xf numFmtId="176" fontId="2" fillId="6" borderId="3" xfId="0" applyNumberFormat="1" applyFont="1" applyFill="1" applyBorder="1" applyAlignment="1">
      <alignment horizontal="right" vertical="center" shrinkToFit="1"/>
    </xf>
    <xf numFmtId="176" fontId="2" fillId="6" borderId="7" xfId="0" applyNumberFormat="1" applyFont="1" applyFill="1" applyBorder="1" applyAlignment="1">
      <alignment horizontal="right" vertical="center" shrinkToFit="1"/>
    </xf>
    <xf numFmtId="176" fontId="2" fillId="6" borderId="12" xfId="0" applyNumberFormat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right" vertical="center" shrinkToFit="1"/>
    </xf>
    <xf numFmtId="176" fontId="2" fillId="6" borderId="5" xfId="0" applyNumberFormat="1" applyFont="1" applyFill="1" applyBorder="1" applyAlignment="1">
      <alignment horizontal="right" vertical="center" shrinkToFit="1"/>
    </xf>
    <xf numFmtId="176" fontId="2" fillId="6" borderId="0" xfId="0" applyNumberFormat="1" applyFont="1" applyFill="1" applyBorder="1" applyAlignment="1">
      <alignment horizontal="right" vertical="center" shrinkToFit="1"/>
    </xf>
    <xf numFmtId="176" fontId="2" fillId="6" borderId="9" xfId="0" applyNumberFormat="1" applyFont="1" applyFill="1" applyBorder="1" applyAlignment="1">
      <alignment horizontal="right" vertical="center" shrinkToFit="1"/>
    </xf>
    <xf numFmtId="176" fontId="2" fillId="6" borderId="18" xfId="0" applyNumberFormat="1" applyFont="1" applyFill="1" applyBorder="1" applyAlignment="1">
      <alignment horizontal="right" vertical="center" shrinkToFit="1"/>
    </xf>
    <xf numFmtId="176" fontId="2" fillId="6" borderId="19" xfId="0" applyNumberFormat="1" applyFont="1" applyFill="1" applyBorder="1" applyAlignment="1">
      <alignment horizontal="right" vertical="center" shrinkToFit="1"/>
    </xf>
    <xf numFmtId="176" fontId="2" fillId="6" borderId="20" xfId="0" applyNumberFormat="1" applyFont="1" applyFill="1" applyBorder="1" applyAlignment="1">
      <alignment horizontal="right" vertical="center" shrinkToFit="1"/>
    </xf>
    <xf numFmtId="176" fontId="2" fillId="6" borderId="21" xfId="0" applyNumberFormat="1" applyFont="1" applyFill="1" applyBorder="1" applyAlignment="1">
      <alignment horizontal="right" vertical="center" shrinkToFit="1"/>
    </xf>
    <xf numFmtId="176" fontId="2" fillId="6" borderId="14" xfId="0" applyNumberFormat="1" applyFont="1" applyFill="1" applyBorder="1" applyAlignment="1">
      <alignment horizontal="right" vertical="center" shrinkToFit="1"/>
    </xf>
    <xf numFmtId="176" fontId="2" fillId="6" borderId="22" xfId="0" applyNumberFormat="1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88D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13452</xdr:colOff>
      <xdr:row>88</xdr:row>
      <xdr:rowOff>142875</xdr:rowOff>
    </xdr:from>
    <xdr:to>
      <xdr:col>21</xdr:col>
      <xdr:colOff>10452</xdr:colOff>
      <xdr:row>94</xdr:row>
      <xdr:rowOff>115875</xdr:rowOff>
    </xdr:to>
    <xdr:sp macro="" textlink="">
      <xdr:nvSpPr>
        <xdr:cNvPr id="80" name="フローチャート: 端子 79"/>
        <xdr:cNvSpPr/>
      </xdr:nvSpPr>
      <xdr:spPr>
        <a:xfrm>
          <a:off x="1346952" y="16716375"/>
          <a:ext cx="2664000" cy="1116000"/>
        </a:xfrm>
        <a:prstGeom prst="flowChartTermina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>
            <a:noFill/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50</xdr:col>
      <xdr:colOff>47625</xdr:colOff>
      <xdr:row>51</xdr:row>
      <xdr:rowOff>184337</xdr:rowOff>
    </xdr:from>
    <xdr:to>
      <xdr:col>66</xdr:col>
      <xdr:colOff>59625</xdr:colOff>
      <xdr:row>55</xdr:row>
      <xdr:rowOff>178337</xdr:rowOff>
    </xdr:to>
    <xdr:sp macro="" textlink="">
      <xdr:nvSpPr>
        <xdr:cNvPr id="3" name="フローチャート: 端子 2"/>
        <xdr:cNvSpPr/>
      </xdr:nvSpPr>
      <xdr:spPr>
        <a:xfrm>
          <a:off x="9572625" y="9709337"/>
          <a:ext cx="3060000" cy="756000"/>
        </a:xfrm>
        <a:prstGeom prst="flowChartTermina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>
            <a:noFill/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185738</xdr:colOff>
      <xdr:row>1</xdr:row>
      <xdr:rowOff>9523</xdr:rowOff>
    </xdr:from>
    <xdr:to>
      <xdr:col>22</xdr:col>
      <xdr:colOff>7238</xdr:colOff>
      <xdr:row>5</xdr:row>
      <xdr:rowOff>3523</xdr:rowOff>
    </xdr:to>
    <xdr:sp macro="" textlink="">
      <xdr:nvSpPr>
        <xdr:cNvPr id="2" name="フローチャート: 端子 1"/>
        <xdr:cNvSpPr/>
      </xdr:nvSpPr>
      <xdr:spPr>
        <a:xfrm>
          <a:off x="1138238" y="390523"/>
          <a:ext cx="3060000" cy="756000"/>
        </a:xfrm>
        <a:prstGeom prst="flowChartTerminator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185738</xdr:colOff>
      <xdr:row>7</xdr:row>
      <xdr:rowOff>9524</xdr:rowOff>
    </xdr:from>
    <xdr:to>
      <xdr:col>22</xdr:col>
      <xdr:colOff>7238</xdr:colOff>
      <xdr:row>11</xdr:row>
      <xdr:rowOff>3524</xdr:rowOff>
    </xdr:to>
    <xdr:sp macro="" textlink="">
      <xdr:nvSpPr>
        <xdr:cNvPr id="4" name="フローチャート: 判断 3"/>
        <xdr:cNvSpPr/>
      </xdr:nvSpPr>
      <xdr:spPr>
        <a:xfrm>
          <a:off x="1138238" y="1533524"/>
          <a:ext cx="3060000" cy="756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1238</xdr:colOff>
      <xdr:row>5</xdr:row>
      <xdr:rowOff>3523</xdr:rowOff>
    </xdr:from>
    <xdr:to>
      <xdr:col>14</xdr:col>
      <xdr:colOff>1238</xdr:colOff>
      <xdr:row>7</xdr:row>
      <xdr:rowOff>9524</xdr:rowOff>
    </xdr:to>
    <xdr:cxnSp macro="">
      <xdr:nvCxnSpPr>
        <xdr:cNvPr id="6" name="直線矢印コネクタ 5"/>
        <xdr:cNvCxnSpPr>
          <a:stCxn id="2" idx="2"/>
          <a:endCxn id="4" idx="0"/>
        </xdr:cNvCxnSpPr>
      </xdr:nvCxnSpPr>
      <xdr:spPr>
        <a:xfrm>
          <a:off x="2668238" y="1146523"/>
          <a:ext cx="0" cy="3870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185738</xdr:colOff>
      <xdr:row>13</xdr:row>
      <xdr:rowOff>9523</xdr:rowOff>
    </xdr:from>
    <xdr:to>
      <xdr:col>22</xdr:col>
      <xdr:colOff>7238</xdr:colOff>
      <xdr:row>17</xdr:row>
      <xdr:rowOff>3523</xdr:rowOff>
    </xdr:to>
    <xdr:sp macro="" textlink="">
      <xdr:nvSpPr>
        <xdr:cNvPr id="8" name="フローチャート: 処理 7"/>
        <xdr:cNvSpPr/>
      </xdr:nvSpPr>
      <xdr:spPr>
        <a:xfrm>
          <a:off x="1138238" y="2676523"/>
          <a:ext cx="3060000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あなたは、所得金額調整控除を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受けることができません。</a:t>
          </a:r>
        </a:p>
      </xdr:txBody>
    </xdr:sp>
    <xdr:clientData/>
  </xdr:twoCellAnchor>
  <xdr:twoCellAnchor>
    <xdr:from>
      <xdr:col>14</xdr:col>
      <xdr:colOff>1238</xdr:colOff>
      <xdr:row>11</xdr:row>
      <xdr:rowOff>3524</xdr:rowOff>
    </xdr:from>
    <xdr:to>
      <xdr:col>14</xdr:col>
      <xdr:colOff>1238</xdr:colOff>
      <xdr:row>13</xdr:row>
      <xdr:rowOff>9523</xdr:rowOff>
    </xdr:to>
    <xdr:cxnSp macro="">
      <xdr:nvCxnSpPr>
        <xdr:cNvPr id="10" name="直線矢印コネクタ 9"/>
        <xdr:cNvCxnSpPr>
          <a:stCxn id="4" idx="2"/>
          <a:endCxn id="8" idx="0"/>
        </xdr:cNvCxnSpPr>
      </xdr:nvCxnSpPr>
      <xdr:spPr>
        <a:xfrm>
          <a:off x="2668238" y="2289524"/>
          <a:ext cx="0" cy="3869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7238</xdr:colOff>
      <xdr:row>9</xdr:row>
      <xdr:rowOff>6524</xdr:rowOff>
    </xdr:from>
    <xdr:to>
      <xdr:col>24</xdr:col>
      <xdr:colOff>0</xdr:colOff>
      <xdr:row>9</xdr:row>
      <xdr:rowOff>6524</xdr:rowOff>
    </xdr:to>
    <xdr:cxnSp macro="">
      <xdr:nvCxnSpPr>
        <xdr:cNvPr id="15" name="直線矢印コネクタ 14"/>
        <xdr:cNvCxnSpPr>
          <a:stCxn id="4" idx="3"/>
          <a:endCxn id="18" idx="1"/>
        </xdr:cNvCxnSpPr>
      </xdr:nvCxnSpPr>
      <xdr:spPr>
        <a:xfrm>
          <a:off x="4198238" y="1911524"/>
          <a:ext cx="373762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7</xdr:row>
      <xdr:rowOff>9524</xdr:rowOff>
    </xdr:from>
    <xdr:to>
      <xdr:col>40</xdr:col>
      <xdr:colOff>12000</xdr:colOff>
      <xdr:row>11</xdr:row>
      <xdr:rowOff>3524</xdr:rowOff>
    </xdr:to>
    <xdr:sp macro="" textlink="">
      <xdr:nvSpPr>
        <xdr:cNvPr id="18" name="フローチャート: 判断 17"/>
        <xdr:cNvSpPr/>
      </xdr:nvSpPr>
      <xdr:spPr>
        <a:xfrm>
          <a:off x="4572000" y="1533524"/>
          <a:ext cx="3060000" cy="756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44</xdr:col>
      <xdr:colOff>1</xdr:colOff>
      <xdr:row>7</xdr:row>
      <xdr:rowOff>9524</xdr:rowOff>
    </xdr:from>
    <xdr:to>
      <xdr:col>64</xdr:col>
      <xdr:colOff>9525</xdr:colOff>
      <xdr:row>19</xdr:row>
      <xdr:rowOff>0</xdr:rowOff>
    </xdr:to>
    <xdr:sp macro="" textlink="">
      <xdr:nvSpPr>
        <xdr:cNvPr id="27" name="フローチャート: 処理 26"/>
        <xdr:cNvSpPr/>
      </xdr:nvSpPr>
      <xdr:spPr>
        <a:xfrm>
          <a:off x="8382001" y="1533524"/>
          <a:ext cx="3819524" cy="2276476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あなたが、特別障害者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（障害の程度が１級又は２級の方等。詳しくは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Q&amp;A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等を参照）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に該当する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あなたに、年齢２３歳未満の扶養親族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夫婦共働きの場合、所得金額調整控除の判定については、夫婦がそれぞれ扶養親族を有することになります。一方、一の扶養親族に係る扶養控除の適用については、夫婦どちらか一方のみが受けられます。）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がいる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あなたに、特別障害者である同一生計配偶者がいる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あなたに、特別障害者である扶養親族がいる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123824</xdr:colOff>
      <xdr:row>6</xdr:row>
      <xdr:rowOff>114301</xdr:rowOff>
    </xdr:from>
    <xdr:to>
      <xdr:col>20</xdr:col>
      <xdr:colOff>133349</xdr:colOff>
      <xdr:row>11</xdr:row>
      <xdr:rowOff>123825</xdr:rowOff>
    </xdr:to>
    <xdr:sp macro="" textlink="">
      <xdr:nvSpPr>
        <xdr:cNvPr id="29" name="テキスト ボックス 28"/>
        <xdr:cNvSpPr txBox="1"/>
      </xdr:nvSpPr>
      <xdr:spPr>
        <a:xfrm>
          <a:off x="1457324" y="1447801"/>
          <a:ext cx="2486025" cy="9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年末調整の対象となる給与の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収入金額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は？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9525</xdr:colOff>
      <xdr:row>7</xdr:row>
      <xdr:rowOff>57151</xdr:rowOff>
    </xdr:from>
    <xdr:to>
      <xdr:col>37</xdr:col>
      <xdr:colOff>9525</xdr:colOff>
      <xdr:row>11</xdr:row>
      <xdr:rowOff>1</xdr:rowOff>
    </xdr:to>
    <xdr:sp macro="" textlink="">
      <xdr:nvSpPr>
        <xdr:cNvPr id="31" name="テキスト ボックス 30"/>
        <xdr:cNvSpPr txBox="1"/>
      </xdr:nvSpPr>
      <xdr:spPr>
        <a:xfrm>
          <a:off x="5153025" y="1581151"/>
          <a:ext cx="1905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右の４項目の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に該当しますか？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1239</xdr:colOff>
      <xdr:row>11</xdr:row>
      <xdr:rowOff>3523</xdr:rowOff>
    </xdr:from>
    <xdr:to>
      <xdr:col>32</xdr:col>
      <xdr:colOff>6001</xdr:colOff>
      <xdr:row>13</xdr:row>
      <xdr:rowOff>9522</xdr:rowOff>
    </xdr:to>
    <xdr:cxnSp macro="">
      <xdr:nvCxnSpPr>
        <xdr:cNvPr id="33" name="カギ線コネクタ 32"/>
        <xdr:cNvCxnSpPr>
          <a:stCxn id="18" idx="2"/>
          <a:endCxn id="8" idx="0"/>
        </xdr:cNvCxnSpPr>
      </xdr:nvCxnSpPr>
      <xdr:spPr>
        <a:xfrm rot="5400000">
          <a:off x="4191620" y="766142"/>
          <a:ext cx="386999" cy="343376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12000</xdr:colOff>
      <xdr:row>9</xdr:row>
      <xdr:rowOff>6524</xdr:rowOff>
    </xdr:from>
    <xdr:to>
      <xdr:col>40</xdr:col>
      <xdr:colOff>24700</xdr:colOff>
      <xdr:row>15</xdr:row>
      <xdr:rowOff>6524</xdr:rowOff>
    </xdr:to>
    <xdr:cxnSp macro="">
      <xdr:nvCxnSpPr>
        <xdr:cNvPr id="35" name="カギ線コネクタ 34"/>
        <xdr:cNvCxnSpPr>
          <a:stCxn id="18" idx="3"/>
          <a:endCxn id="38" idx="3"/>
        </xdr:cNvCxnSpPr>
      </xdr:nvCxnSpPr>
      <xdr:spPr>
        <a:xfrm>
          <a:off x="7632000" y="1911524"/>
          <a:ext cx="12700" cy="1143000"/>
        </a:xfrm>
        <a:prstGeom prst="bentConnector3">
          <a:avLst>
            <a:gd name="adj1" fmla="val 180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13</xdr:row>
      <xdr:rowOff>9524</xdr:rowOff>
    </xdr:from>
    <xdr:to>
      <xdr:col>40</xdr:col>
      <xdr:colOff>12000</xdr:colOff>
      <xdr:row>17</xdr:row>
      <xdr:rowOff>3524</xdr:rowOff>
    </xdr:to>
    <xdr:sp macro="" textlink="">
      <xdr:nvSpPr>
        <xdr:cNvPr id="38" name="フローチャート: 処理 37"/>
        <xdr:cNvSpPr/>
      </xdr:nvSpPr>
      <xdr:spPr>
        <a:xfrm>
          <a:off x="4572000" y="2676524"/>
          <a:ext cx="3060000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あなたは、所得金額調整控除を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受けることができます。</a:t>
          </a:r>
        </a:p>
      </xdr:txBody>
    </xdr:sp>
    <xdr:clientData/>
  </xdr:twoCellAnchor>
  <xdr:twoCellAnchor>
    <xdr:from>
      <xdr:col>8</xdr:col>
      <xdr:colOff>104774</xdr:colOff>
      <xdr:row>1</xdr:row>
      <xdr:rowOff>95251</xdr:rowOff>
    </xdr:from>
    <xdr:to>
      <xdr:col>20</xdr:col>
      <xdr:colOff>133349</xdr:colOff>
      <xdr:row>4</xdr:row>
      <xdr:rowOff>142875</xdr:rowOff>
    </xdr:to>
    <xdr:sp macro="" textlink="">
      <xdr:nvSpPr>
        <xdr:cNvPr id="44" name="テキスト ボックス 43"/>
        <xdr:cNvSpPr txBox="1"/>
      </xdr:nvSpPr>
      <xdr:spPr>
        <a:xfrm>
          <a:off x="1247774" y="476251"/>
          <a:ext cx="2314575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所得金額調整控除・基礎控除・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配偶者控除の確認を行います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18</xdr:row>
      <xdr:rowOff>190499</xdr:rowOff>
    </xdr:from>
    <xdr:to>
      <xdr:col>40</xdr:col>
      <xdr:colOff>12000</xdr:colOff>
      <xdr:row>22</xdr:row>
      <xdr:rowOff>184499</xdr:rowOff>
    </xdr:to>
    <xdr:sp macro="" textlink="">
      <xdr:nvSpPr>
        <xdr:cNvPr id="66" name="フローチャート: 処理 65"/>
        <xdr:cNvSpPr/>
      </xdr:nvSpPr>
      <xdr:spPr>
        <a:xfrm>
          <a:off x="4572000" y="3809999"/>
          <a:ext cx="3060000" cy="756000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6000</xdr:colOff>
      <xdr:row>17</xdr:row>
      <xdr:rowOff>3524</xdr:rowOff>
    </xdr:from>
    <xdr:to>
      <xdr:col>32</xdr:col>
      <xdr:colOff>6000</xdr:colOff>
      <xdr:row>18</xdr:row>
      <xdr:rowOff>190499</xdr:rowOff>
    </xdr:to>
    <xdr:cxnSp macro="">
      <xdr:nvCxnSpPr>
        <xdr:cNvPr id="67" name="直線矢印コネクタ 66"/>
        <xdr:cNvCxnSpPr>
          <a:stCxn id="38" idx="2"/>
          <a:endCxn id="66" idx="0"/>
        </xdr:cNvCxnSpPr>
      </xdr:nvCxnSpPr>
      <xdr:spPr>
        <a:xfrm>
          <a:off x="6102000" y="3432524"/>
          <a:ext cx="0" cy="377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</xdr:colOff>
      <xdr:row>18</xdr:row>
      <xdr:rowOff>171451</xdr:rowOff>
    </xdr:from>
    <xdr:to>
      <xdr:col>39</xdr:col>
      <xdr:colOff>85724</xdr:colOff>
      <xdr:row>23</xdr:row>
      <xdr:rowOff>28577</xdr:rowOff>
    </xdr:to>
    <xdr:sp macro="" textlink="">
      <xdr:nvSpPr>
        <xdr:cNvPr id="71" name="テキスト ボックス 70"/>
        <xdr:cNvSpPr txBox="1"/>
      </xdr:nvSpPr>
      <xdr:spPr>
        <a:xfrm>
          <a:off x="4600575" y="3790951"/>
          <a:ext cx="2914649" cy="809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下の薄黄色の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ドロップダウンリストから、「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所得金額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調整控除を受ける」を選択してください。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185738</xdr:colOff>
      <xdr:row>18</xdr:row>
      <xdr:rowOff>190499</xdr:rowOff>
    </xdr:from>
    <xdr:to>
      <xdr:col>22</xdr:col>
      <xdr:colOff>7238</xdr:colOff>
      <xdr:row>22</xdr:row>
      <xdr:rowOff>184499</xdr:rowOff>
    </xdr:to>
    <xdr:sp macro="" textlink="">
      <xdr:nvSpPr>
        <xdr:cNvPr id="73" name="フローチャート: 処理 72"/>
        <xdr:cNvSpPr/>
      </xdr:nvSpPr>
      <xdr:spPr>
        <a:xfrm>
          <a:off x="1138238" y="3809999"/>
          <a:ext cx="3060000" cy="756000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1238</xdr:colOff>
      <xdr:row>17</xdr:row>
      <xdr:rowOff>3523</xdr:rowOff>
    </xdr:from>
    <xdr:to>
      <xdr:col>14</xdr:col>
      <xdr:colOff>1238</xdr:colOff>
      <xdr:row>18</xdr:row>
      <xdr:rowOff>190499</xdr:rowOff>
    </xdr:to>
    <xdr:cxnSp macro="">
      <xdr:nvCxnSpPr>
        <xdr:cNvPr id="77" name="直線矢印コネクタ 76"/>
        <xdr:cNvCxnSpPr>
          <a:stCxn id="8" idx="2"/>
          <a:endCxn id="73" idx="0"/>
        </xdr:cNvCxnSpPr>
      </xdr:nvCxnSpPr>
      <xdr:spPr>
        <a:xfrm>
          <a:off x="2668238" y="3432523"/>
          <a:ext cx="0" cy="37747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129826</xdr:colOff>
      <xdr:row>18</xdr:row>
      <xdr:rowOff>171450</xdr:rowOff>
    </xdr:from>
    <xdr:to>
      <xdr:col>21</xdr:col>
      <xdr:colOff>63151</xdr:colOff>
      <xdr:row>23</xdr:row>
      <xdr:rowOff>76199</xdr:rowOff>
    </xdr:to>
    <xdr:sp macro="" textlink="">
      <xdr:nvSpPr>
        <xdr:cNvPr id="82" name="テキスト ボックス 81"/>
        <xdr:cNvSpPr txBox="1"/>
      </xdr:nvSpPr>
      <xdr:spPr>
        <a:xfrm>
          <a:off x="1272826" y="3790950"/>
          <a:ext cx="2790825" cy="857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青色の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セルにあなたの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今年の給与の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収入金額を、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灰色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のセルにその他の所得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1238</xdr:colOff>
      <xdr:row>22</xdr:row>
      <xdr:rowOff>184499</xdr:rowOff>
    </xdr:from>
    <xdr:to>
      <xdr:col>14</xdr:col>
      <xdr:colOff>9525</xdr:colOff>
      <xdr:row>25</xdr:row>
      <xdr:rowOff>19050</xdr:rowOff>
    </xdr:to>
    <xdr:cxnSp macro="">
      <xdr:nvCxnSpPr>
        <xdr:cNvPr id="116" name="直線矢印コネクタ 115"/>
        <xdr:cNvCxnSpPr>
          <a:stCxn id="73" idx="2"/>
        </xdr:cNvCxnSpPr>
      </xdr:nvCxnSpPr>
      <xdr:spPr>
        <a:xfrm>
          <a:off x="2668238" y="4565999"/>
          <a:ext cx="8287" cy="4060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</xdr:colOff>
      <xdr:row>39</xdr:row>
      <xdr:rowOff>9525</xdr:rowOff>
    </xdr:from>
    <xdr:to>
      <xdr:col>22</xdr:col>
      <xdr:colOff>16762</xdr:colOff>
      <xdr:row>43</xdr:row>
      <xdr:rowOff>3525</xdr:rowOff>
    </xdr:to>
    <xdr:sp macro="" textlink="">
      <xdr:nvSpPr>
        <xdr:cNvPr id="123" name="フローチャート: 判断 122"/>
        <xdr:cNvSpPr/>
      </xdr:nvSpPr>
      <xdr:spPr>
        <a:xfrm>
          <a:off x="1147762" y="7248525"/>
          <a:ext cx="3060000" cy="756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19050</xdr:colOff>
      <xdr:row>39</xdr:row>
      <xdr:rowOff>104775</xdr:rowOff>
    </xdr:from>
    <xdr:to>
      <xdr:col>20</xdr:col>
      <xdr:colOff>19050</xdr:colOff>
      <xdr:row>43</xdr:row>
      <xdr:rowOff>142875</xdr:rowOff>
    </xdr:to>
    <xdr:sp macro="" textlink="">
      <xdr:nvSpPr>
        <xdr:cNvPr id="126" name="テキスト ボックス 125"/>
        <xdr:cNvSpPr txBox="1"/>
      </xdr:nvSpPr>
      <xdr:spPr>
        <a:xfrm>
          <a:off x="2305050" y="7343775"/>
          <a:ext cx="1905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ピンク色のセルの値は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何円になりましたか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？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185738</xdr:colOff>
      <xdr:row>9</xdr:row>
      <xdr:rowOff>6523</xdr:rowOff>
    </xdr:from>
    <xdr:to>
      <xdr:col>7</xdr:col>
      <xdr:colOff>13452</xdr:colOff>
      <xdr:row>91</xdr:row>
      <xdr:rowOff>129374</xdr:rowOff>
    </xdr:to>
    <xdr:cxnSp macro="">
      <xdr:nvCxnSpPr>
        <xdr:cNvPr id="139" name="カギ線コネクタ 138"/>
        <xdr:cNvCxnSpPr>
          <a:stCxn id="4" idx="1"/>
          <a:endCxn id="80" idx="1"/>
        </xdr:cNvCxnSpPr>
      </xdr:nvCxnSpPr>
      <xdr:spPr>
        <a:xfrm rot="10800000" flipH="1" flipV="1">
          <a:off x="1138238" y="1911523"/>
          <a:ext cx="208714" cy="15362851"/>
        </a:xfrm>
        <a:prstGeom prst="bentConnector3">
          <a:avLst>
            <a:gd name="adj1" fmla="val -109528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</xdr:colOff>
      <xdr:row>41</xdr:row>
      <xdr:rowOff>6525</xdr:rowOff>
    </xdr:from>
    <xdr:to>
      <xdr:col>7</xdr:col>
      <xdr:colOff>13452</xdr:colOff>
      <xdr:row>91</xdr:row>
      <xdr:rowOff>129375</xdr:rowOff>
    </xdr:to>
    <xdr:cxnSp macro="">
      <xdr:nvCxnSpPr>
        <xdr:cNvPr id="152" name="カギ線コネクタ 151"/>
        <xdr:cNvCxnSpPr>
          <a:stCxn id="123" idx="1"/>
          <a:endCxn id="80" idx="1"/>
        </xdr:cNvCxnSpPr>
      </xdr:nvCxnSpPr>
      <xdr:spPr>
        <a:xfrm rot="10800000" flipH="1" flipV="1">
          <a:off x="1147762" y="7626525"/>
          <a:ext cx="199190" cy="9647850"/>
        </a:xfrm>
        <a:prstGeom prst="bentConnector3">
          <a:avLst>
            <a:gd name="adj1" fmla="val -114765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16762</xdr:colOff>
      <xdr:row>41</xdr:row>
      <xdr:rowOff>6525</xdr:rowOff>
    </xdr:from>
    <xdr:to>
      <xdr:col>26</xdr:col>
      <xdr:colOff>9526</xdr:colOff>
      <xdr:row>44</xdr:row>
      <xdr:rowOff>190498</xdr:rowOff>
    </xdr:to>
    <xdr:cxnSp macro="">
      <xdr:nvCxnSpPr>
        <xdr:cNvPr id="155" name="カギ線コネクタ 154"/>
        <xdr:cNvCxnSpPr>
          <a:stCxn id="123" idx="3"/>
          <a:endCxn id="171" idx="0"/>
        </xdr:cNvCxnSpPr>
      </xdr:nvCxnSpPr>
      <xdr:spPr>
        <a:xfrm>
          <a:off x="4207762" y="7626525"/>
          <a:ext cx="754764" cy="755473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</xdr:colOff>
      <xdr:row>44</xdr:row>
      <xdr:rowOff>190498</xdr:rowOff>
    </xdr:from>
    <xdr:to>
      <xdr:col>18</xdr:col>
      <xdr:colOff>20287</xdr:colOff>
      <xdr:row>48</xdr:row>
      <xdr:rowOff>184498</xdr:rowOff>
    </xdr:to>
    <xdr:sp macro="" textlink="">
      <xdr:nvSpPr>
        <xdr:cNvPr id="157" name="フローチャート: 処理 156"/>
        <xdr:cNvSpPr/>
      </xdr:nvSpPr>
      <xdr:spPr>
        <a:xfrm>
          <a:off x="1906238" y="8381998"/>
          <a:ext cx="1543049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あなたの基礎控除の</a:t>
          </a: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額は</a:t>
          </a:r>
          <a:r>
            <a:rPr lang="en-US" altLang="ja-JP" b="1">
              <a:solidFill>
                <a:sysClr val="windowText" lastClr="000000"/>
              </a:solidFill>
              <a:effectLst/>
            </a:rPr>
            <a:t>48</a:t>
          </a:r>
          <a:r>
            <a:rPr lang="ja-JP" altLang="en-US" b="1">
              <a:solidFill>
                <a:sysClr val="windowText" lastClr="000000"/>
              </a:solidFill>
              <a:effectLst/>
            </a:rPr>
            <a:t>万円です。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10762</xdr:colOff>
      <xdr:row>43</xdr:row>
      <xdr:rowOff>3525</xdr:rowOff>
    </xdr:from>
    <xdr:to>
      <xdr:col>14</xdr:col>
      <xdr:colOff>10763</xdr:colOff>
      <xdr:row>44</xdr:row>
      <xdr:rowOff>190498</xdr:rowOff>
    </xdr:to>
    <xdr:cxnSp macro="">
      <xdr:nvCxnSpPr>
        <xdr:cNvPr id="158" name="直線矢印コネクタ 157"/>
        <xdr:cNvCxnSpPr>
          <a:stCxn id="123" idx="2"/>
          <a:endCxn id="157" idx="0"/>
        </xdr:cNvCxnSpPr>
      </xdr:nvCxnSpPr>
      <xdr:spPr>
        <a:xfrm>
          <a:off x="2677762" y="8004525"/>
          <a:ext cx="1" cy="3774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9526</xdr:colOff>
      <xdr:row>44</xdr:row>
      <xdr:rowOff>190498</xdr:rowOff>
    </xdr:from>
    <xdr:to>
      <xdr:col>42</xdr:col>
      <xdr:colOff>28575</xdr:colOff>
      <xdr:row>48</xdr:row>
      <xdr:rowOff>184498</xdr:rowOff>
    </xdr:to>
    <xdr:sp macro="" textlink="">
      <xdr:nvSpPr>
        <xdr:cNvPr id="170" name="フローチャート: 処理 169"/>
        <xdr:cNvSpPr/>
      </xdr:nvSpPr>
      <xdr:spPr>
        <a:xfrm>
          <a:off x="6486526" y="8381998"/>
          <a:ext cx="1543049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あなたの基礎控除の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額は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万円です。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9526</xdr:colOff>
      <xdr:row>44</xdr:row>
      <xdr:rowOff>190498</xdr:rowOff>
    </xdr:from>
    <xdr:to>
      <xdr:col>30</xdr:col>
      <xdr:colOff>9525</xdr:colOff>
      <xdr:row>48</xdr:row>
      <xdr:rowOff>184498</xdr:rowOff>
    </xdr:to>
    <xdr:sp macro="" textlink="">
      <xdr:nvSpPr>
        <xdr:cNvPr id="171" name="フローチャート: 処理 170"/>
        <xdr:cNvSpPr/>
      </xdr:nvSpPr>
      <xdr:spPr>
        <a:xfrm>
          <a:off x="4200526" y="8381998"/>
          <a:ext cx="1523999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あなたの基礎控除の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額は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万円です。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46</xdr:col>
      <xdr:colOff>1</xdr:colOff>
      <xdr:row>44</xdr:row>
      <xdr:rowOff>190498</xdr:rowOff>
    </xdr:from>
    <xdr:to>
      <xdr:col>54</xdr:col>
      <xdr:colOff>19050</xdr:colOff>
      <xdr:row>48</xdr:row>
      <xdr:rowOff>184498</xdr:rowOff>
    </xdr:to>
    <xdr:sp macro="" textlink="">
      <xdr:nvSpPr>
        <xdr:cNvPr id="172" name="フローチャート: 処理 171"/>
        <xdr:cNvSpPr/>
      </xdr:nvSpPr>
      <xdr:spPr>
        <a:xfrm>
          <a:off x="8763001" y="8381998"/>
          <a:ext cx="1543049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あなたの基礎控除の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額は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万円です。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57</xdr:col>
      <xdr:colOff>180975</xdr:colOff>
      <xdr:row>44</xdr:row>
      <xdr:rowOff>190498</xdr:rowOff>
    </xdr:from>
    <xdr:to>
      <xdr:col>66</xdr:col>
      <xdr:colOff>9524</xdr:colOff>
      <xdr:row>48</xdr:row>
      <xdr:rowOff>184498</xdr:rowOff>
    </xdr:to>
    <xdr:sp macro="" textlink="">
      <xdr:nvSpPr>
        <xdr:cNvPr id="173" name="フローチャート: 処理 172"/>
        <xdr:cNvSpPr/>
      </xdr:nvSpPr>
      <xdr:spPr>
        <a:xfrm>
          <a:off x="11039475" y="8381998"/>
          <a:ext cx="1543049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1" fontAlgn="auto" latinLnBrk="0" hangingPunct="1"/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は基礎控除を受けられません。</a:t>
          </a:r>
          <a:endParaRPr lang="ja-JP" altLang="ja-JP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16762</xdr:colOff>
      <xdr:row>41</xdr:row>
      <xdr:rowOff>6525</xdr:rowOff>
    </xdr:from>
    <xdr:to>
      <xdr:col>38</xdr:col>
      <xdr:colOff>19051</xdr:colOff>
      <xdr:row>44</xdr:row>
      <xdr:rowOff>190498</xdr:rowOff>
    </xdr:to>
    <xdr:cxnSp macro="">
      <xdr:nvCxnSpPr>
        <xdr:cNvPr id="175" name="カギ線コネクタ 174"/>
        <xdr:cNvCxnSpPr>
          <a:stCxn id="123" idx="3"/>
          <a:endCxn id="170" idx="0"/>
        </xdr:cNvCxnSpPr>
      </xdr:nvCxnSpPr>
      <xdr:spPr>
        <a:xfrm>
          <a:off x="4207762" y="7626525"/>
          <a:ext cx="3050289" cy="755473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16762</xdr:colOff>
      <xdr:row>41</xdr:row>
      <xdr:rowOff>6525</xdr:rowOff>
    </xdr:from>
    <xdr:to>
      <xdr:col>50</xdr:col>
      <xdr:colOff>9526</xdr:colOff>
      <xdr:row>44</xdr:row>
      <xdr:rowOff>190498</xdr:rowOff>
    </xdr:to>
    <xdr:cxnSp macro="">
      <xdr:nvCxnSpPr>
        <xdr:cNvPr id="180" name="カギ線コネクタ 179"/>
        <xdr:cNvCxnSpPr>
          <a:stCxn id="123" idx="3"/>
          <a:endCxn id="172" idx="0"/>
        </xdr:cNvCxnSpPr>
      </xdr:nvCxnSpPr>
      <xdr:spPr>
        <a:xfrm>
          <a:off x="4207762" y="7626525"/>
          <a:ext cx="5326764" cy="755473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16762</xdr:colOff>
      <xdr:row>41</xdr:row>
      <xdr:rowOff>6525</xdr:rowOff>
    </xdr:from>
    <xdr:to>
      <xdr:col>62</xdr:col>
      <xdr:colOff>0</xdr:colOff>
      <xdr:row>44</xdr:row>
      <xdr:rowOff>190498</xdr:rowOff>
    </xdr:to>
    <xdr:cxnSp macro="">
      <xdr:nvCxnSpPr>
        <xdr:cNvPr id="183" name="カギ線コネクタ 182"/>
        <xdr:cNvCxnSpPr>
          <a:stCxn id="123" idx="3"/>
          <a:endCxn id="173" idx="0"/>
        </xdr:cNvCxnSpPr>
      </xdr:nvCxnSpPr>
      <xdr:spPr>
        <a:xfrm>
          <a:off x="4207762" y="7626525"/>
          <a:ext cx="7603238" cy="755473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10166</xdr:colOff>
      <xdr:row>48</xdr:row>
      <xdr:rowOff>184498</xdr:rowOff>
    </xdr:from>
    <xdr:to>
      <xdr:col>14</xdr:col>
      <xdr:colOff>10763</xdr:colOff>
      <xdr:row>51</xdr:row>
      <xdr:rowOff>184337</xdr:rowOff>
    </xdr:to>
    <xdr:cxnSp macro="">
      <xdr:nvCxnSpPr>
        <xdr:cNvPr id="195" name="直線矢印コネクタ 194"/>
        <xdr:cNvCxnSpPr>
          <a:stCxn id="157" idx="2"/>
          <a:endCxn id="237" idx="0"/>
        </xdr:cNvCxnSpPr>
      </xdr:nvCxnSpPr>
      <xdr:spPr>
        <a:xfrm flipH="1">
          <a:off x="2677166" y="9137998"/>
          <a:ext cx="597" cy="57133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17369</xdr:colOff>
      <xdr:row>51</xdr:row>
      <xdr:rowOff>184337</xdr:rowOff>
    </xdr:from>
    <xdr:to>
      <xdr:col>46</xdr:col>
      <xdr:colOff>29369</xdr:colOff>
      <xdr:row>55</xdr:row>
      <xdr:rowOff>178337</xdr:rowOff>
    </xdr:to>
    <xdr:sp macro="" textlink="">
      <xdr:nvSpPr>
        <xdr:cNvPr id="211" name="フローチャート: 処理 210"/>
        <xdr:cNvSpPr/>
      </xdr:nvSpPr>
      <xdr:spPr>
        <a:xfrm>
          <a:off x="5732369" y="9709337"/>
          <a:ext cx="3060000" cy="756000"/>
        </a:xfrm>
        <a:prstGeom prst="flowChartProcess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eaLnBrk="1" fontAlgn="auto" latinLnBrk="0" hangingPunct="1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あなたは、「配偶者（特別）控除」を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受けることができません。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9526</xdr:colOff>
      <xdr:row>48</xdr:row>
      <xdr:rowOff>184497</xdr:rowOff>
    </xdr:from>
    <xdr:to>
      <xdr:col>38</xdr:col>
      <xdr:colOff>23369</xdr:colOff>
      <xdr:row>51</xdr:row>
      <xdr:rowOff>184336</xdr:rowOff>
    </xdr:to>
    <xdr:cxnSp macro="">
      <xdr:nvCxnSpPr>
        <xdr:cNvPr id="216" name="カギ線コネクタ 215"/>
        <xdr:cNvCxnSpPr>
          <a:stCxn id="171" idx="2"/>
          <a:endCxn id="211" idx="0"/>
        </xdr:cNvCxnSpPr>
      </xdr:nvCxnSpPr>
      <xdr:spPr>
        <a:xfrm rot="16200000" flipH="1">
          <a:off x="5826778" y="8273745"/>
          <a:ext cx="571339" cy="2299843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19052</xdr:colOff>
      <xdr:row>48</xdr:row>
      <xdr:rowOff>184497</xdr:rowOff>
    </xdr:from>
    <xdr:to>
      <xdr:col>38</xdr:col>
      <xdr:colOff>23370</xdr:colOff>
      <xdr:row>51</xdr:row>
      <xdr:rowOff>184336</xdr:rowOff>
    </xdr:to>
    <xdr:cxnSp macro="">
      <xdr:nvCxnSpPr>
        <xdr:cNvPr id="219" name="カギ線コネクタ 218"/>
        <xdr:cNvCxnSpPr>
          <a:stCxn id="170" idx="2"/>
          <a:endCxn id="211" idx="0"/>
        </xdr:cNvCxnSpPr>
      </xdr:nvCxnSpPr>
      <xdr:spPr>
        <a:xfrm rot="16200000" flipH="1">
          <a:off x="6974541" y="9421508"/>
          <a:ext cx="571339" cy="431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23370</xdr:colOff>
      <xdr:row>48</xdr:row>
      <xdr:rowOff>184498</xdr:rowOff>
    </xdr:from>
    <xdr:to>
      <xdr:col>50</xdr:col>
      <xdr:colOff>9527</xdr:colOff>
      <xdr:row>51</xdr:row>
      <xdr:rowOff>184337</xdr:rowOff>
    </xdr:to>
    <xdr:cxnSp macro="">
      <xdr:nvCxnSpPr>
        <xdr:cNvPr id="222" name="カギ線コネクタ 221"/>
        <xdr:cNvCxnSpPr>
          <a:stCxn id="172" idx="2"/>
          <a:endCxn id="211" idx="0"/>
        </xdr:cNvCxnSpPr>
      </xdr:nvCxnSpPr>
      <xdr:spPr>
        <a:xfrm rot="5400000">
          <a:off x="8112779" y="8287589"/>
          <a:ext cx="571339" cy="2272157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23370</xdr:colOff>
      <xdr:row>48</xdr:row>
      <xdr:rowOff>184498</xdr:rowOff>
    </xdr:from>
    <xdr:to>
      <xdr:col>62</xdr:col>
      <xdr:colOff>1</xdr:colOff>
      <xdr:row>51</xdr:row>
      <xdr:rowOff>184337</xdr:rowOff>
    </xdr:to>
    <xdr:cxnSp macro="">
      <xdr:nvCxnSpPr>
        <xdr:cNvPr id="225" name="カギ線コネクタ 224"/>
        <xdr:cNvCxnSpPr>
          <a:stCxn id="173" idx="2"/>
          <a:endCxn id="211" idx="0"/>
        </xdr:cNvCxnSpPr>
      </xdr:nvCxnSpPr>
      <xdr:spPr>
        <a:xfrm rot="5400000">
          <a:off x="9251016" y="7149352"/>
          <a:ext cx="571339" cy="4548631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4166</xdr:colOff>
      <xdr:row>51</xdr:row>
      <xdr:rowOff>184337</xdr:rowOff>
    </xdr:from>
    <xdr:to>
      <xdr:col>22</xdr:col>
      <xdr:colOff>16166</xdr:colOff>
      <xdr:row>55</xdr:row>
      <xdr:rowOff>178337</xdr:rowOff>
    </xdr:to>
    <xdr:sp macro="" textlink="">
      <xdr:nvSpPr>
        <xdr:cNvPr id="237" name="フローチャート: 判断 236"/>
        <xdr:cNvSpPr/>
      </xdr:nvSpPr>
      <xdr:spPr>
        <a:xfrm>
          <a:off x="1147166" y="9709337"/>
          <a:ext cx="3060000" cy="756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19050</xdr:colOff>
      <xdr:row>52</xdr:row>
      <xdr:rowOff>95250</xdr:rowOff>
    </xdr:from>
    <xdr:to>
      <xdr:col>20</xdr:col>
      <xdr:colOff>161925</xdr:colOff>
      <xdr:row>56</xdr:row>
      <xdr:rowOff>133350</xdr:rowOff>
    </xdr:to>
    <xdr:sp macro="" textlink="">
      <xdr:nvSpPr>
        <xdr:cNvPr id="250" name="テキスト ボックス 249"/>
        <xdr:cNvSpPr txBox="1"/>
      </xdr:nvSpPr>
      <xdr:spPr>
        <a:xfrm>
          <a:off x="1924050" y="9810750"/>
          <a:ext cx="204787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配偶者がいない→右へ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配偶者がいる↓下へ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16166</xdr:colOff>
      <xdr:row>53</xdr:row>
      <xdr:rowOff>181337</xdr:rowOff>
    </xdr:from>
    <xdr:to>
      <xdr:col>30</xdr:col>
      <xdr:colOff>17369</xdr:colOff>
      <xdr:row>53</xdr:row>
      <xdr:rowOff>181337</xdr:rowOff>
    </xdr:to>
    <xdr:cxnSp macro="">
      <xdr:nvCxnSpPr>
        <xdr:cNvPr id="263" name="直線矢印コネクタ 262"/>
        <xdr:cNvCxnSpPr>
          <a:stCxn id="237" idx="3"/>
          <a:endCxn id="211" idx="1"/>
        </xdr:cNvCxnSpPr>
      </xdr:nvCxnSpPr>
      <xdr:spPr>
        <a:xfrm>
          <a:off x="4207166" y="10087337"/>
          <a:ext cx="152520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10166</xdr:colOff>
      <xdr:row>55</xdr:row>
      <xdr:rowOff>178337</xdr:rowOff>
    </xdr:from>
    <xdr:to>
      <xdr:col>14</xdr:col>
      <xdr:colOff>10166</xdr:colOff>
      <xdr:row>58</xdr:row>
      <xdr:rowOff>19048</xdr:rowOff>
    </xdr:to>
    <xdr:cxnSp macro="">
      <xdr:nvCxnSpPr>
        <xdr:cNvPr id="275" name="直線矢印コネクタ 274"/>
        <xdr:cNvCxnSpPr>
          <a:stCxn id="237" idx="2"/>
          <a:endCxn id="350" idx="0"/>
        </xdr:cNvCxnSpPr>
      </xdr:nvCxnSpPr>
      <xdr:spPr>
        <a:xfrm>
          <a:off x="2677166" y="10465337"/>
          <a:ext cx="0" cy="4122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29369</xdr:colOff>
      <xdr:row>53</xdr:row>
      <xdr:rowOff>181337</xdr:rowOff>
    </xdr:from>
    <xdr:to>
      <xdr:col>50</xdr:col>
      <xdr:colOff>47625</xdr:colOff>
      <xdr:row>53</xdr:row>
      <xdr:rowOff>181337</xdr:rowOff>
    </xdr:to>
    <xdr:cxnSp macro="">
      <xdr:nvCxnSpPr>
        <xdr:cNvPr id="326" name="直線矢印コネクタ 325"/>
        <xdr:cNvCxnSpPr>
          <a:stCxn id="211" idx="3"/>
          <a:endCxn id="3" idx="1"/>
        </xdr:cNvCxnSpPr>
      </xdr:nvCxnSpPr>
      <xdr:spPr>
        <a:xfrm>
          <a:off x="8792369" y="10087337"/>
          <a:ext cx="780256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4166</xdr:colOff>
      <xdr:row>58</xdr:row>
      <xdr:rowOff>19048</xdr:rowOff>
    </xdr:from>
    <xdr:to>
      <xdr:col>22</xdr:col>
      <xdr:colOff>16166</xdr:colOff>
      <xdr:row>62</xdr:row>
      <xdr:rowOff>13048</xdr:rowOff>
    </xdr:to>
    <xdr:sp macro="" textlink="">
      <xdr:nvSpPr>
        <xdr:cNvPr id="350" name="フローチャート: 処理 349"/>
        <xdr:cNvSpPr/>
      </xdr:nvSpPr>
      <xdr:spPr>
        <a:xfrm>
          <a:off x="1147166" y="10877548"/>
          <a:ext cx="3060000" cy="756000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</xdr:col>
      <xdr:colOff>76200</xdr:colOff>
      <xdr:row>58</xdr:row>
      <xdr:rowOff>19050</xdr:rowOff>
    </xdr:from>
    <xdr:to>
      <xdr:col>22</xdr:col>
      <xdr:colOff>38100</xdr:colOff>
      <xdr:row>62</xdr:row>
      <xdr:rowOff>57150</xdr:rowOff>
    </xdr:to>
    <xdr:sp macro="" textlink="">
      <xdr:nvSpPr>
        <xdr:cNvPr id="351" name="テキスト ボックス 350"/>
        <xdr:cNvSpPr txBox="1"/>
      </xdr:nvSpPr>
      <xdr:spPr>
        <a:xfrm>
          <a:off x="1219200" y="10877550"/>
          <a:ext cx="30099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配偶者の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収入金額を、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灰色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配偶者の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その他の所得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10166</xdr:colOff>
      <xdr:row>62</xdr:row>
      <xdr:rowOff>13048</xdr:rowOff>
    </xdr:from>
    <xdr:to>
      <xdr:col>14</xdr:col>
      <xdr:colOff>19050</xdr:colOff>
      <xdr:row>63</xdr:row>
      <xdr:rowOff>180975</xdr:rowOff>
    </xdr:to>
    <xdr:cxnSp macro="">
      <xdr:nvCxnSpPr>
        <xdr:cNvPr id="356" name="直線矢印コネクタ 355"/>
        <xdr:cNvCxnSpPr>
          <a:stCxn id="350" idx="2"/>
        </xdr:cNvCxnSpPr>
      </xdr:nvCxnSpPr>
      <xdr:spPr>
        <a:xfrm>
          <a:off x="2677166" y="11633548"/>
          <a:ext cx="8884" cy="35842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5952</xdr:colOff>
      <xdr:row>74</xdr:row>
      <xdr:rowOff>28575</xdr:rowOff>
    </xdr:from>
    <xdr:to>
      <xdr:col>22</xdr:col>
      <xdr:colOff>17952</xdr:colOff>
      <xdr:row>78</xdr:row>
      <xdr:rowOff>22575</xdr:rowOff>
    </xdr:to>
    <xdr:sp macro="" textlink="">
      <xdr:nvSpPr>
        <xdr:cNvPr id="364" name="フローチャート: 判断 363"/>
        <xdr:cNvSpPr/>
      </xdr:nvSpPr>
      <xdr:spPr>
        <a:xfrm>
          <a:off x="1148952" y="13935075"/>
          <a:ext cx="3060000" cy="756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9525</xdr:colOff>
      <xdr:row>74</xdr:row>
      <xdr:rowOff>133350</xdr:rowOff>
    </xdr:from>
    <xdr:to>
      <xdr:col>20</xdr:col>
      <xdr:colOff>9525</xdr:colOff>
      <xdr:row>78</xdr:row>
      <xdr:rowOff>171450</xdr:rowOff>
    </xdr:to>
    <xdr:sp macro="" textlink="">
      <xdr:nvSpPr>
        <xdr:cNvPr id="366" name="テキスト ボックス 365"/>
        <xdr:cNvSpPr txBox="1"/>
      </xdr:nvSpPr>
      <xdr:spPr>
        <a:xfrm>
          <a:off x="1914525" y="14039850"/>
          <a:ext cx="1905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ピンク色のセルの値は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何円になりましたか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？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13452</xdr:colOff>
      <xdr:row>79</xdr:row>
      <xdr:rowOff>190499</xdr:rowOff>
    </xdr:from>
    <xdr:to>
      <xdr:col>21</xdr:col>
      <xdr:colOff>10452</xdr:colOff>
      <xdr:row>85</xdr:row>
      <xdr:rowOff>163499</xdr:rowOff>
    </xdr:to>
    <xdr:sp macro="" textlink="">
      <xdr:nvSpPr>
        <xdr:cNvPr id="391" name="フローチャート: 処理 390"/>
        <xdr:cNvSpPr/>
      </xdr:nvSpPr>
      <xdr:spPr>
        <a:xfrm>
          <a:off x="1346952" y="15049499"/>
          <a:ext cx="2664000" cy="1116000"/>
        </a:xfrm>
        <a:prstGeom prst="flowChartProcess">
          <a:avLst/>
        </a:prstGeom>
        <a:solidFill>
          <a:schemeClr val="accent4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eaLnBrk="1" fontAlgn="auto" latinLnBrk="0" hangingPunct="1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あなたは右の表の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B.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配偶者控除を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受けることができます。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控除額は表を確認してください。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17952</xdr:colOff>
      <xdr:row>53</xdr:row>
      <xdr:rowOff>181337</xdr:rowOff>
    </xdr:from>
    <xdr:to>
      <xdr:col>30</xdr:col>
      <xdr:colOff>17369</xdr:colOff>
      <xdr:row>76</xdr:row>
      <xdr:rowOff>25575</xdr:rowOff>
    </xdr:to>
    <xdr:cxnSp macro="">
      <xdr:nvCxnSpPr>
        <xdr:cNvPr id="396" name="カギ線コネクタ 395"/>
        <xdr:cNvCxnSpPr>
          <a:stCxn id="364" idx="3"/>
          <a:endCxn id="211" idx="1"/>
        </xdr:cNvCxnSpPr>
      </xdr:nvCxnSpPr>
      <xdr:spPr>
        <a:xfrm flipV="1">
          <a:off x="4208952" y="10087337"/>
          <a:ext cx="1523417" cy="422573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1368</xdr:colOff>
      <xdr:row>79</xdr:row>
      <xdr:rowOff>190499</xdr:rowOff>
    </xdr:from>
    <xdr:to>
      <xdr:col>35</xdr:col>
      <xdr:colOff>188868</xdr:colOff>
      <xdr:row>85</xdr:row>
      <xdr:rowOff>161925</xdr:rowOff>
    </xdr:to>
    <xdr:sp macro="" textlink="">
      <xdr:nvSpPr>
        <xdr:cNvPr id="401" name="フローチャート: 処理 400"/>
        <xdr:cNvSpPr/>
      </xdr:nvSpPr>
      <xdr:spPr>
        <a:xfrm>
          <a:off x="4192368" y="15049499"/>
          <a:ext cx="2664000" cy="1114426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eaLnBrk="1" fontAlgn="auto" latinLnBrk="0" hangingPunct="1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あなたは右の表の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配偶者特別控除を受けることができます。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控除額は表を確認してください。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14</xdr:col>
      <xdr:colOff>11952</xdr:colOff>
      <xdr:row>78</xdr:row>
      <xdr:rowOff>22575</xdr:rowOff>
    </xdr:from>
    <xdr:to>
      <xdr:col>14</xdr:col>
      <xdr:colOff>11952</xdr:colOff>
      <xdr:row>79</xdr:row>
      <xdr:rowOff>190499</xdr:rowOff>
    </xdr:to>
    <xdr:cxnSp macro="">
      <xdr:nvCxnSpPr>
        <xdr:cNvPr id="408" name="直線矢印コネクタ 407"/>
        <xdr:cNvCxnSpPr>
          <a:stCxn id="364" idx="2"/>
          <a:endCxn id="391" idx="0"/>
        </xdr:cNvCxnSpPr>
      </xdr:nvCxnSpPr>
      <xdr:spPr>
        <a:xfrm>
          <a:off x="2678952" y="14691075"/>
          <a:ext cx="0" cy="3584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11952</xdr:colOff>
      <xdr:row>78</xdr:row>
      <xdr:rowOff>22575</xdr:rowOff>
    </xdr:from>
    <xdr:to>
      <xdr:col>28</xdr:col>
      <xdr:colOff>190368</xdr:colOff>
      <xdr:row>79</xdr:row>
      <xdr:rowOff>190499</xdr:rowOff>
    </xdr:to>
    <xdr:cxnSp macro="">
      <xdr:nvCxnSpPr>
        <xdr:cNvPr id="412" name="カギ線コネクタ 411"/>
        <xdr:cNvCxnSpPr>
          <a:stCxn id="364" idx="2"/>
          <a:endCxn id="401" idx="0"/>
        </xdr:cNvCxnSpPr>
      </xdr:nvCxnSpPr>
      <xdr:spPr>
        <a:xfrm rot="16200000" flipH="1">
          <a:off x="3922448" y="13447579"/>
          <a:ext cx="358424" cy="2845416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115538</xdr:colOff>
      <xdr:row>89</xdr:row>
      <xdr:rowOff>47625</xdr:rowOff>
    </xdr:from>
    <xdr:to>
      <xdr:col>21</xdr:col>
      <xdr:colOff>47626</xdr:colOff>
      <xdr:row>93</xdr:row>
      <xdr:rowOff>161925</xdr:rowOff>
    </xdr:to>
    <xdr:sp macro="" textlink="">
      <xdr:nvSpPr>
        <xdr:cNvPr id="434" name="テキスト ボックス 433"/>
        <xdr:cNvSpPr txBox="1"/>
      </xdr:nvSpPr>
      <xdr:spPr>
        <a:xfrm>
          <a:off x="1449038" y="16811625"/>
          <a:ext cx="2599088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確認はこれで終わりです。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必要書類をご提出いただいたうえ、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ご自身で確定申告を行ってください。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11952</xdr:colOff>
      <xdr:row>85</xdr:row>
      <xdr:rowOff>163499</xdr:rowOff>
    </xdr:from>
    <xdr:to>
      <xdr:col>28</xdr:col>
      <xdr:colOff>190368</xdr:colOff>
      <xdr:row>88</xdr:row>
      <xdr:rowOff>142875</xdr:rowOff>
    </xdr:to>
    <xdr:cxnSp macro="">
      <xdr:nvCxnSpPr>
        <xdr:cNvPr id="452" name="カギ線コネクタ 451"/>
        <xdr:cNvCxnSpPr>
          <a:stCxn id="391" idx="2"/>
          <a:endCxn id="90" idx="0"/>
        </xdr:cNvCxnSpPr>
      </xdr:nvCxnSpPr>
      <xdr:spPr>
        <a:xfrm rot="16200000" flipH="1">
          <a:off x="3826222" y="15018229"/>
          <a:ext cx="550876" cy="2845416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190368</xdr:colOff>
      <xdr:row>85</xdr:row>
      <xdr:rowOff>161925</xdr:rowOff>
    </xdr:from>
    <xdr:to>
      <xdr:col>28</xdr:col>
      <xdr:colOff>190368</xdr:colOff>
      <xdr:row>88</xdr:row>
      <xdr:rowOff>142875</xdr:rowOff>
    </xdr:to>
    <xdr:cxnSp macro="">
      <xdr:nvCxnSpPr>
        <xdr:cNvPr id="473" name="直線矢印コネクタ 472"/>
        <xdr:cNvCxnSpPr>
          <a:stCxn id="401" idx="2"/>
          <a:endCxn id="90" idx="0"/>
        </xdr:cNvCxnSpPr>
      </xdr:nvCxnSpPr>
      <xdr:spPr>
        <a:xfrm>
          <a:off x="5524368" y="16163925"/>
          <a:ext cx="0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6000</xdr:colOff>
      <xdr:row>22</xdr:row>
      <xdr:rowOff>184499</xdr:rowOff>
    </xdr:from>
    <xdr:to>
      <xdr:col>32</xdr:col>
      <xdr:colOff>9525</xdr:colOff>
      <xdr:row>25</xdr:row>
      <xdr:rowOff>9525</xdr:rowOff>
    </xdr:to>
    <xdr:cxnSp macro="">
      <xdr:nvCxnSpPr>
        <xdr:cNvPr id="500" name="直線矢印コネクタ 499"/>
        <xdr:cNvCxnSpPr>
          <a:stCxn id="66" idx="2"/>
        </xdr:cNvCxnSpPr>
      </xdr:nvCxnSpPr>
      <xdr:spPr>
        <a:xfrm>
          <a:off x="6102000" y="4565999"/>
          <a:ext cx="3525" cy="3965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1950</xdr:colOff>
      <xdr:row>21</xdr:row>
      <xdr:rowOff>9530</xdr:rowOff>
    </xdr:from>
    <xdr:to>
      <xdr:col>23</xdr:col>
      <xdr:colOff>171450</xdr:colOff>
      <xdr:row>28</xdr:row>
      <xdr:rowOff>19051</xdr:rowOff>
    </xdr:to>
    <xdr:cxnSp macro="">
      <xdr:nvCxnSpPr>
        <xdr:cNvPr id="514" name="カギ線コネクタ 513"/>
        <xdr:cNvCxnSpPr>
          <a:cxnSpLocks/>
        </xdr:cNvCxnSpPr>
      </xdr:nvCxnSpPr>
      <xdr:spPr>
        <a:xfrm rot="10800000">
          <a:off x="4192950" y="4200530"/>
          <a:ext cx="360000" cy="1343021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13</xdr:col>
      <xdr:colOff>181500</xdr:colOff>
      <xdr:row>72</xdr:row>
      <xdr:rowOff>38103</xdr:rowOff>
    </xdr:from>
    <xdr:to>
      <xdr:col>20</xdr:col>
      <xdr:colOff>0</xdr:colOff>
      <xdr:row>74</xdr:row>
      <xdr:rowOff>17103</xdr:rowOff>
    </xdr:to>
    <xdr:cxnSp macro="">
      <xdr:nvCxnSpPr>
        <xdr:cNvPr id="535" name="カギ線コネクタ 534"/>
        <xdr:cNvCxnSpPr/>
      </xdr:nvCxnSpPr>
      <xdr:spPr>
        <a:xfrm rot="5400000">
          <a:off x="3054000" y="13167603"/>
          <a:ext cx="360000" cy="1152000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37</xdr:row>
      <xdr:rowOff>19050</xdr:rowOff>
    </xdr:from>
    <xdr:to>
      <xdr:col>19</xdr:col>
      <xdr:colOff>189975</xdr:colOff>
      <xdr:row>38</xdr:row>
      <xdr:rowOff>188550</xdr:rowOff>
    </xdr:to>
    <xdr:cxnSp macro="">
      <xdr:nvCxnSpPr>
        <xdr:cNvPr id="537" name="カギ線コネクタ 536"/>
        <xdr:cNvCxnSpPr/>
      </xdr:nvCxnSpPr>
      <xdr:spPr>
        <a:xfrm rot="5400000">
          <a:off x="3053475" y="6481050"/>
          <a:ext cx="360000" cy="1152000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51</xdr:row>
      <xdr:rowOff>161925</xdr:rowOff>
    </xdr:from>
    <xdr:to>
      <xdr:col>66</xdr:col>
      <xdr:colOff>85725</xdr:colOff>
      <xdr:row>56</xdr:row>
      <xdr:rowOff>9525</xdr:rowOff>
    </xdr:to>
    <xdr:sp macro="" textlink="">
      <xdr:nvSpPr>
        <xdr:cNvPr id="565" name="テキスト ボックス 564"/>
        <xdr:cNvSpPr txBox="1"/>
      </xdr:nvSpPr>
      <xdr:spPr>
        <a:xfrm>
          <a:off x="9715500" y="9686925"/>
          <a:ext cx="294322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確認はこれで終わりです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必要書類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の提出をお願いします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5952</xdr:colOff>
      <xdr:row>76</xdr:row>
      <xdr:rowOff>25575</xdr:rowOff>
    </xdr:from>
    <xdr:to>
      <xdr:col>7</xdr:col>
      <xdr:colOff>13452</xdr:colOff>
      <xdr:row>91</xdr:row>
      <xdr:rowOff>129375</xdr:rowOff>
    </xdr:to>
    <xdr:cxnSp macro="">
      <xdr:nvCxnSpPr>
        <xdr:cNvPr id="574" name="カギ線コネクタ 573"/>
        <xdr:cNvCxnSpPr>
          <a:stCxn id="364" idx="1"/>
          <a:endCxn id="80" idx="1"/>
        </xdr:cNvCxnSpPr>
      </xdr:nvCxnSpPr>
      <xdr:spPr>
        <a:xfrm rot="10800000" flipH="1" flipV="1">
          <a:off x="1148952" y="14313075"/>
          <a:ext cx="198000" cy="2961300"/>
        </a:xfrm>
        <a:prstGeom prst="bentConnector3">
          <a:avLst>
            <a:gd name="adj1" fmla="val -115455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1368</xdr:colOff>
      <xdr:row>88</xdr:row>
      <xdr:rowOff>142875</xdr:rowOff>
    </xdr:from>
    <xdr:to>
      <xdr:col>35</xdr:col>
      <xdr:colOff>188868</xdr:colOff>
      <xdr:row>94</xdr:row>
      <xdr:rowOff>115875</xdr:rowOff>
    </xdr:to>
    <xdr:sp macro="" textlink="">
      <xdr:nvSpPr>
        <xdr:cNvPr id="90" name="フローチャート: 端子 89"/>
        <xdr:cNvSpPr/>
      </xdr:nvSpPr>
      <xdr:spPr>
        <a:xfrm>
          <a:off x="4192368" y="16716375"/>
          <a:ext cx="2664000" cy="1116000"/>
        </a:xfrm>
        <a:prstGeom prst="flowChartTermina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>
            <a:noFill/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39338</xdr:colOff>
      <xdr:row>90</xdr:row>
      <xdr:rowOff>19050</xdr:rowOff>
    </xdr:from>
    <xdr:to>
      <xdr:col>35</xdr:col>
      <xdr:colOff>0</xdr:colOff>
      <xdr:row>93</xdr:row>
      <xdr:rowOff>38100</xdr:rowOff>
    </xdr:to>
    <xdr:sp macro="" textlink="">
      <xdr:nvSpPr>
        <xdr:cNvPr id="92" name="テキスト ボックス 91"/>
        <xdr:cNvSpPr txBox="1"/>
      </xdr:nvSpPr>
      <xdr:spPr>
        <a:xfrm>
          <a:off x="4611338" y="16973550"/>
          <a:ext cx="2056162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確認はこれで終わりです。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必要書類をご提出ください。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45</xdr:col>
      <xdr:colOff>9524</xdr:colOff>
      <xdr:row>26</xdr:row>
      <xdr:rowOff>19049</xdr:rowOff>
    </xdr:from>
    <xdr:to>
      <xdr:col>48</xdr:col>
      <xdr:colOff>14024</xdr:colOff>
      <xdr:row>27</xdr:row>
      <xdr:rowOff>188549</xdr:rowOff>
    </xdr:to>
    <xdr:sp macro="" textlink="">
      <xdr:nvSpPr>
        <xdr:cNvPr id="95" name="フローチャート: 端子 94"/>
        <xdr:cNvSpPr/>
      </xdr:nvSpPr>
      <xdr:spPr>
        <a:xfrm>
          <a:off x="8582024" y="3448049"/>
          <a:ext cx="576000" cy="36000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端子</a:t>
          </a:r>
        </a:p>
      </xdr:txBody>
    </xdr:sp>
    <xdr:clientData/>
  </xdr:twoCellAnchor>
  <xdr:twoCellAnchor>
    <xdr:from>
      <xdr:col>49</xdr:col>
      <xdr:colOff>0</xdr:colOff>
      <xdr:row>26</xdr:row>
      <xdr:rowOff>9525</xdr:rowOff>
    </xdr:from>
    <xdr:to>
      <xdr:col>52</xdr:col>
      <xdr:colOff>4500</xdr:colOff>
      <xdr:row>27</xdr:row>
      <xdr:rowOff>179025</xdr:rowOff>
    </xdr:to>
    <xdr:sp macro="" textlink="">
      <xdr:nvSpPr>
        <xdr:cNvPr id="96" name="フローチャート: 判断 95"/>
        <xdr:cNvSpPr/>
      </xdr:nvSpPr>
      <xdr:spPr>
        <a:xfrm>
          <a:off x="9334500" y="3438525"/>
          <a:ext cx="576000" cy="360000"/>
        </a:xfrm>
        <a:prstGeom prst="flowChartDecision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49</xdr:col>
      <xdr:colOff>57150</xdr:colOff>
      <xdr:row>26</xdr:row>
      <xdr:rowOff>28575</xdr:rowOff>
    </xdr:from>
    <xdr:to>
      <xdr:col>51</xdr:col>
      <xdr:colOff>171450</xdr:colOff>
      <xdr:row>27</xdr:row>
      <xdr:rowOff>171450</xdr:rowOff>
    </xdr:to>
    <xdr:sp macro="" textlink="">
      <xdr:nvSpPr>
        <xdr:cNvPr id="97" name="テキスト ボックス 96"/>
        <xdr:cNvSpPr txBox="1"/>
      </xdr:nvSpPr>
      <xdr:spPr>
        <a:xfrm>
          <a:off x="9391650" y="3457575"/>
          <a:ext cx="4953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判断</a:t>
          </a:r>
          <a:endParaRPr kumimoji="1" lang="ja-JP" altLang="en-US" sz="1100"/>
        </a:p>
      </xdr:txBody>
    </xdr:sp>
    <xdr:clientData/>
  </xdr:twoCellAnchor>
  <xdr:twoCellAnchor>
    <xdr:from>
      <xdr:col>52</xdr:col>
      <xdr:colOff>180975</xdr:colOff>
      <xdr:row>26</xdr:row>
      <xdr:rowOff>9526</xdr:rowOff>
    </xdr:from>
    <xdr:to>
      <xdr:col>55</xdr:col>
      <xdr:colOff>185475</xdr:colOff>
      <xdr:row>27</xdr:row>
      <xdr:rowOff>179026</xdr:rowOff>
    </xdr:to>
    <xdr:sp macro="" textlink="">
      <xdr:nvSpPr>
        <xdr:cNvPr id="103" name="フローチャート: 処理 102"/>
        <xdr:cNvSpPr/>
      </xdr:nvSpPr>
      <xdr:spPr>
        <a:xfrm>
          <a:off x="10086975" y="3438526"/>
          <a:ext cx="576000" cy="360000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処理</a:t>
          </a:r>
        </a:p>
      </xdr:txBody>
    </xdr:sp>
    <xdr:clientData/>
  </xdr:twoCellAnchor>
  <xdr:twoCellAnchor editAs="oneCell">
    <xdr:from>
      <xdr:col>37</xdr:col>
      <xdr:colOff>149401</xdr:colOff>
      <xdr:row>56</xdr:row>
      <xdr:rowOff>67234</xdr:rowOff>
    </xdr:from>
    <xdr:to>
      <xdr:col>68</xdr:col>
      <xdr:colOff>184839</xdr:colOff>
      <xdr:row>99</xdr:row>
      <xdr:rowOff>57149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7901" y="10735234"/>
          <a:ext cx="5940938" cy="818141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7:BL79"/>
  <sheetViews>
    <sheetView showGridLines="0" tabSelected="1" zoomScaleNormal="100" zoomScalePageLayoutView="85" workbookViewId="0">
      <selection activeCell="AD3" sqref="AD3"/>
    </sheetView>
  </sheetViews>
  <sheetFormatPr defaultColWidth="2.5" defaultRowHeight="15" customHeight="1"/>
  <sheetData>
    <row r="7" spans="3:41" ht="15" customHeight="1">
      <c r="F7" s="13"/>
      <c r="G7" s="13"/>
      <c r="H7" s="13"/>
      <c r="I7" s="13"/>
      <c r="T7" s="13"/>
      <c r="U7" s="13"/>
      <c r="V7" s="13"/>
      <c r="W7" s="13"/>
    </row>
    <row r="8" spans="3:41" ht="15" customHeight="1">
      <c r="C8" t="s">
        <v>37</v>
      </c>
      <c r="F8" s="13"/>
      <c r="G8" s="13"/>
      <c r="H8" s="13"/>
      <c r="U8" s="13" t="s">
        <v>19</v>
      </c>
      <c r="V8" s="13"/>
      <c r="W8" s="13"/>
    </row>
    <row r="9" spans="3:41" ht="15" customHeight="1">
      <c r="C9" s="14" t="s">
        <v>38</v>
      </c>
      <c r="D9" s="12"/>
      <c r="AO9" t="s">
        <v>17</v>
      </c>
    </row>
    <row r="10" spans="3:41" ht="15" customHeight="1">
      <c r="C10" s="12"/>
      <c r="D10" s="12"/>
    </row>
    <row r="11" spans="3:41" ht="15" customHeight="1">
      <c r="C11" s="12"/>
      <c r="D11" s="12"/>
    </row>
    <row r="12" spans="3:41" ht="15" customHeight="1">
      <c r="C12" s="12"/>
      <c r="D12" s="12"/>
      <c r="J12" s="13" t="s">
        <v>21</v>
      </c>
      <c r="K12" s="13"/>
      <c r="L12" s="13"/>
      <c r="M12" s="13"/>
      <c r="AH12" t="s">
        <v>18</v>
      </c>
    </row>
    <row r="13" spans="3:41" ht="15" customHeight="1">
      <c r="C13" s="12"/>
      <c r="D13" s="12"/>
    </row>
    <row r="14" spans="3:41" ht="15" customHeight="1">
      <c r="C14" s="12"/>
      <c r="D14" s="12"/>
    </row>
    <row r="15" spans="3:41" ht="15" customHeight="1">
      <c r="C15" s="12"/>
      <c r="D15" s="12"/>
    </row>
    <row r="16" spans="3:41" ht="15" customHeight="1">
      <c r="C16" s="12"/>
      <c r="D16" s="12"/>
    </row>
    <row r="17" spans="3:64" ht="15" customHeight="1">
      <c r="C17" s="12"/>
      <c r="D17" s="12"/>
    </row>
    <row r="18" spans="3:64" ht="15" customHeight="1">
      <c r="C18" s="12"/>
      <c r="D18" s="12"/>
    </row>
    <row r="19" spans="3:64" ht="15" customHeight="1">
      <c r="C19" s="12"/>
      <c r="D19" s="12"/>
    </row>
    <row r="20" spans="3:64" ht="15" customHeight="1">
      <c r="C20" s="12"/>
      <c r="D20" s="12"/>
    </row>
    <row r="25" spans="3:64" ht="15" customHeight="1">
      <c r="G25" s="14" t="s">
        <v>45</v>
      </c>
      <c r="AS25" s="2" t="s">
        <v>32</v>
      </c>
    </row>
    <row r="26" spans="3:64" ht="15" customHeight="1">
      <c r="G26" s="66" t="s">
        <v>1</v>
      </c>
      <c r="H26" s="67"/>
      <c r="I26" s="67"/>
      <c r="J26" s="68"/>
      <c r="K26" s="25" t="s">
        <v>14</v>
      </c>
      <c r="L26" s="26"/>
      <c r="M26" s="26"/>
      <c r="N26" s="27"/>
      <c r="O26" s="25" t="s">
        <v>15</v>
      </c>
      <c r="P26" s="26"/>
      <c r="Q26" s="26"/>
      <c r="R26" s="27"/>
      <c r="S26" s="25" t="s">
        <v>34</v>
      </c>
      <c r="T26" s="26"/>
      <c r="U26" s="26"/>
      <c r="V26" s="27"/>
      <c r="Y26" s="60" t="s">
        <v>35</v>
      </c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2"/>
      <c r="AS26" s="4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6"/>
    </row>
    <row r="27" spans="3:64" ht="15" customHeight="1">
      <c r="G27" s="69"/>
      <c r="H27" s="70"/>
      <c r="I27" s="70"/>
      <c r="J27" s="71"/>
      <c r="K27" s="28"/>
      <c r="L27" s="29"/>
      <c r="M27" s="29"/>
      <c r="N27" s="30"/>
      <c r="O27" s="28"/>
      <c r="P27" s="29"/>
      <c r="Q27" s="29"/>
      <c r="R27" s="30"/>
      <c r="S27" s="28"/>
      <c r="T27" s="29"/>
      <c r="U27" s="29"/>
      <c r="V27" s="30"/>
      <c r="Y27" s="60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2"/>
      <c r="AS27" s="7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88" t="s">
        <v>43</v>
      </c>
      <c r="BG27" s="88"/>
      <c r="BH27" s="88"/>
      <c r="BI27" s="88"/>
      <c r="BJ27" s="88"/>
      <c r="BK27" s="88"/>
      <c r="BL27" s="89"/>
    </row>
    <row r="28" spans="3:64" ht="15" customHeight="1">
      <c r="G28" s="72" t="s">
        <v>49</v>
      </c>
      <c r="H28" s="73"/>
      <c r="I28" s="73"/>
      <c r="J28" s="74"/>
      <c r="K28" s="63">
        <v>0</v>
      </c>
      <c r="L28" s="64"/>
      <c r="M28" s="64"/>
      <c r="N28" s="65"/>
      <c r="O28" s="82"/>
      <c r="P28" s="83"/>
      <c r="Q28" s="83"/>
      <c r="R28" s="84"/>
      <c r="S28" s="96">
        <f>VLOOKUP($K$28,所得計算用データ!A4:C15,3,TRUE)</f>
        <v>0</v>
      </c>
      <c r="T28" s="91"/>
      <c r="U28" s="91"/>
      <c r="V28" s="97"/>
      <c r="Y28" s="57" t="s">
        <v>52</v>
      </c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9"/>
      <c r="AS28" s="7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88"/>
      <c r="BG28" s="88"/>
      <c r="BH28" s="88"/>
      <c r="BI28" s="88"/>
      <c r="BJ28" s="88"/>
      <c r="BK28" s="88"/>
      <c r="BL28" s="89"/>
    </row>
    <row r="29" spans="3:64" ht="15" customHeight="1">
      <c r="G29" s="75"/>
      <c r="H29" s="73"/>
      <c r="I29" s="73"/>
      <c r="J29" s="74"/>
      <c r="K29" s="63"/>
      <c r="L29" s="64"/>
      <c r="M29" s="64"/>
      <c r="N29" s="65"/>
      <c r="O29" s="82"/>
      <c r="P29" s="83"/>
      <c r="Q29" s="83"/>
      <c r="R29" s="84"/>
      <c r="S29" s="96"/>
      <c r="T29" s="91"/>
      <c r="U29" s="91"/>
      <c r="V29" s="97"/>
      <c r="Y29" s="57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9"/>
      <c r="AS29" s="7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8"/>
    </row>
    <row r="30" spans="3:64" ht="15" customHeight="1">
      <c r="G30" s="76" t="s">
        <v>50</v>
      </c>
      <c r="H30" s="77"/>
      <c r="I30" s="77"/>
      <c r="J30" s="78"/>
      <c r="K30" s="82"/>
      <c r="L30" s="83"/>
      <c r="M30" s="83"/>
      <c r="N30" s="84"/>
      <c r="O30" s="82"/>
      <c r="P30" s="83"/>
      <c r="Q30" s="83"/>
      <c r="R30" s="84"/>
      <c r="S30" s="98">
        <f>所得計算用データ!K6</f>
        <v>0</v>
      </c>
      <c r="T30" s="99"/>
      <c r="U30" s="99"/>
      <c r="V30" s="100"/>
      <c r="AS30" s="7"/>
      <c r="AT30" s="110" t="s">
        <v>41</v>
      </c>
      <c r="AU30" s="111"/>
      <c r="AV30" s="112"/>
      <c r="AW30" s="2"/>
      <c r="AX30" s="122" t="s">
        <v>42</v>
      </c>
      <c r="AY30" s="123"/>
      <c r="AZ30" s="124"/>
      <c r="BA30" s="2"/>
      <c r="BB30" s="116" t="s">
        <v>12</v>
      </c>
      <c r="BC30" s="117"/>
      <c r="BD30" s="118"/>
      <c r="BE30" s="2"/>
      <c r="BF30" s="88" t="s">
        <v>44</v>
      </c>
      <c r="BG30" s="88"/>
      <c r="BH30" s="88"/>
      <c r="BI30" s="88"/>
      <c r="BJ30" s="88"/>
      <c r="BK30" s="88"/>
      <c r="BL30" s="89"/>
    </row>
    <row r="31" spans="3:64" ht="15" customHeight="1" thickBot="1">
      <c r="G31" s="79"/>
      <c r="H31" s="80"/>
      <c r="I31" s="80"/>
      <c r="J31" s="81"/>
      <c r="K31" s="82"/>
      <c r="L31" s="83"/>
      <c r="M31" s="83"/>
      <c r="N31" s="84"/>
      <c r="O31" s="82"/>
      <c r="P31" s="83"/>
      <c r="Q31" s="83"/>
      <c r="R31" s="84"/>
      <c r="S31" s="101"/>
      <c r="T31" s="102"/>
      <c r="U31" s="102"/>
      <c r="V31" s="103"/>
      <c r="AS31" s="7"/>
      <c r="AT31" s="113"/>
      <c r="AU31" s="114"/>
      <c r="AV31" s="115"/>
      <c r="AW31" s="2"/>
      <c r="AX31" s="125"/>
      <c r="AY31" s="126"/>
      <c r="AZ31" s="127"/>
      <c r="BA31" s="2"/>
      <c r="BB31" s="119"/>
      <c r="BC31" s="120"/>
      <c r="BD31" s="121"/>
      <c r="BE31" s="2"/>
      <c r="BF31" s="88"/>
      <c r="BG31" s="88"/>
      <c r="BH31" s="88"/>
      <c r="BI31" s="88"/>
      <c r="BJ31" s="88"/>
      <c r="BK31" s="88"/>
      <c r="BL31" s="89"/>
    </row>
    <row r="32" spans="3:64" ht="15" customHeight="1">
      <c r="G32" s="72" t="s">
        <v>48</v>
      </c>
      <c r="H32" s="85"/>
      <c r="I32" s="85"/>
      <c r="J32" s="86"/>
      <c r="K32" s="82"/>
      <c r="L32" s="83"/>
      <c r="M32" s="83"/>
      <c r="N32" s="84"/>
      <c r="O32" s="82"/>
      <c r="P32" s="83"/>
      <c r="Q32" s="83"/>
      <c r="R32" s="83"/>
      <c r="S32" s="104">
        <f>SUM(S28:V31)</f>
        <v>0</v>
      </c>
      <c r="T32" s="105"/>
      <c r="U32" s="105"/>
      <c r="V32" s="106"/>
      <c r="AS32" s="7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8"/>
    </row>
    <row r="33" spans="6:64" ht="15" customHeight="1">
      <c r="G33" s="87"/>
      <c r="H33" s="85"/>
      <c r="I33" s="85"/>
      <c r="J33" s="86"/>
      <c r="K33" s="82"/>
      <c r="L33" s="83"/>
      <c r="M33" s="83"/>
      <c r="N33" s="84"/>
      <c r="O33" s="82"/>
      <c r="P33" s="83"/>
      <c r="Q33" s="83"/>
      <c r="R33" s="83"/>
      <c r="S33" s="107"/>
      <c r="T33" s="108"/>
      <c r="U33" s="108"/>
      <c r="V33" s="109"/>
      <c r="AS33" s="7"/>
      <c r="AT33" s="19" t="s">
        <v>36</v>
      </c>
      <c r="AU33" s="20"/>
      <c r="AV33" s="21"/>
      <c r="AW33" s="2"/>
      <c r="AX33" s="128" t="s">
        <v>9</v>
      </c>
      <c r="AY33" s="129"/>
      <c r="AZ33" s="130"/>
      <c r="BA33" s="2"/>
      <c r="BB33" s="2"/>
      <c r="BC33" s="2"/>
      <c r="BD33" s="2"/>
      <c r="BE33" s="2"/>
      <c r="BF33" s="88" t="s">
        <v>46</v>
      </c>
      <c r="BG33" s="88"/>
      <c r="BH33" s="88"/>
      <c r="BI33" s="88"/>
      <c r="BJ33" s="88"/>
      <c r="BK33" s="88"/>
      <c r="BL33" s="89"/>
    </row>
    <row r="34" spans="6:64" ht="15" customHeight="1">
      <c r="G34" s="54" t="s">
        <v>13</v>
      </c>
      <c r="H34" s="55"/>
      <c r="I34" s="55"/>
      <c r="J34" s="56"/>
      <c r="K34" s="35">
        <v>0</v>
      </c>
      <c r="L34" s="36"/>
      <c r="M34" s="36"/>
      <c r="N34" s="53"/>
      <c r="O34" s="35">
        <v>0</v>
      </c>
      <c r="P34" s="36"/>
      <c r="Q34" s="36"/>
      <c r="R34" s="36"/>
      <c r="S34" s="90">
        <f>K34-O34</f>
        <v>0</v>
      </c>
      <c r="T34" s="91"/>
      <c r="U34" s="91"/>
      <c r="V34" s="92"/>
      <c r="AS34" s="7"/>
      <c r="AT34" s="22"/>
      <c r="AU34" s="23"/>
      <c r="AV34" s="24"/>
      <c r="AW34" s="2"/>
      <c r="AX34" s="131"/>
      <c r="AY34" s="132"/>
      <c r="AZ34" s="133"/>
      <c r="BA34" s="2"/>
      <c r="BB34" s="2"/>
      <c r="BC34" s="2"/>
      <c r="BD34" s="2"/>
      <c r="BE34" s="2"/>
      <c r="BF34" s="88"/>
      <c r="BG34" s="88"/>
      <c r="BH34" s="88"/>
      <c r="BI34" s="88"/>
      <c r="BJ34" s="88"/>
      <c r="BK34" s="88"/>
      <c r="BL34" s="89"/>
    </row>
    <row r="35" spans="6:64" ht="15" customHeight="1" thickBot="1">
      <c r="G35" s="54"/>
      <c r="H35" s="55"/>
      <c r="I35" s="55"/>
      <c r="J35" s="56"/>
      <c r="K35" s="35"/>
      <c r="L35" s="36"/>
      <c r="M35" s="36"/>
      <c r="N35" s="53"/>
      <c r="O35" s="35"/>
      <c r="P35" s="36"/>
      <c r="Q35" s="36"/>
      <c r="R35" s="36"/>
      <c r="S35" s="93"/>
      <c r="T35" s="94"/>
      <c r="U35" s="94"/>
      <c r="V35" s="95"/>
      <c r="AS35" s="9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1"/>
    </row>
    <row r="36" spans="6:64" ht="15" customHeight="1">
      <c r="G36" s="31" t="s">
        <v>51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25"/>
      <c r="S36" s="51">
        <f>IF(S32="年末調整の対象外","年末調整の対象外",S32+S34)</f>
        <v>0</v>
      </c>
      <c r="T36" s="51"/>
      <c r="U36" s="51"/>
      <c r="V36" s="51"/>
    </row>
    <row r="37" spans="6:64" ht="15" customHeight="1"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28"/>
      <c r="S37" s="52"/>
      <c r="T37" s="52"/>
      <c r="U37" s="52"/>
      <c r="V37" s="52"/>
    </row>
    <row r="43" spans="6:64" ht="15" customHeight="1">
      <c r="F43" t="s">
        <v>33</v>
      </c>
      <c r="AB43" t="s">
        <v>22</v>
      </c>
      <c r="AN43" t="s">
        <v>24</v>
      </c>
      <c r="AZ43" t="s">
        <v>26</v>
      </c>
      <c r="BL43" t="s">
        <v>28</v>
      </c>
    </row>
    <row r="44" spans="6:64" ht="15" customHeight="1">
      <c r="Q44" t="s">
        <v>20</v>
      </c>
      <c r="AB44" t="s">
        <v>23</v>
      </c>
      <c r="AN44" t="s">
        <v>25</v>
      </c>
      <c r="AZ44" t="s">
        <v>27</v>
      </c>
    </row>
    <row r="54" spans="7:24" ht="15" customHeight="1">
      <c r="X54" t="s">
        <v>39</v>
      </c>
    </row>
    <row r="57" spans="7:24" ht="15" customHeight="1">
      <c r="M57" t="s">
        <v>40</v>
      </c>
    </row>
    <row r="64" spans="7:24" ht="15" customHeight="1">
      <c r="G64" s="14" t="s">
        <v>45</v>
      </c>
    </row>
    <row r="65" spans="6:22" ht="15" customHeight="1">
      <c r="G65" s="25" t="s">
        <v>1</v>
      </c>
      <c r="H65" s="26"/>
      <c r="I65" s="26"/>
      <c r="J65" s="27"/>
      <c r="K65" s="25" t="s">
        <v>14</v>
      </c>
      <c r="L65" s="26"/>
      <c r="M65" s="26"/>
      <c r="N65" s="27"/>
      <c r="O65" s="25" t="s">
        <v>15</v>
      </c>
      <c r="P65" s="26"/>
      <c r="Q65" s="26"/>
      <c r="R65" s="27"/>
      <c r="S65" s="25" t="s">
        <v>16</v>
      </c>
      <c r="T65" s="26"/>
      <c r="U65" s="26"/>
      <c r="V65" s="27"/>
    </row>
    <row r="66" spans="6:22" ht="15" customHeight="1" thickBot="1">
      <c r="G66" s="28"/>
      <c r="H66" s="29"/>
      <c r="I66" s="29"/>
      <c r="J66" s="30"/>
      <c r="K66" s="28"/>
      <c r="L66" s="29"/>
      <c r="M66" s="29"/>
      <c r="N66" s="30"/>
      <c r="O66" s="28"/>
      <c r="P66" s="29"/>
      <c r="Q66" s="29"/>
      <c r="R66" s="30"/>
      <c r="S66" s="43"/>
      <c r="T66" s="44"/>
      <c r="U66" s="44"/>
      <c r="V66" s="45"/>
    </row>
    <row r="67" spans="6:22" ht="15" customHeight="1">
      <c r="G67" s="60" t="s">
        <v>0</v>
      </c>
      <c r="H67" s="61"/>
      <c r="I67" s="61"/>
      <c r="J67" s="62"/>
      <c r="K67" s="63">
        <v>0</v>
      </c>
      <c r="L67" s="64"/>
      <c r="M67" s="64"/>
      <c r="N67" s="65"/>
      <c r="O67" s="46"/>
      <c r="P67" s="47"/>
      <c r="Q67" s="47"/>
      <c r="R67" s="47"/>
      <c r="S67" s="48">
        <f>VLOOKUP($K$67,所得計算用データ!A21:C32,3,TRUE)</f>
        <v>0</v>
      </c>
      <c r="T67" s="49"/>
      <c r="U67" s="49"/>
      <c r="V67" s="50"/>
    </row>
    <row r="68" spans="6:22" ht="15" customHeight="1">
      <c r="G68" s="60"/>
      <c r="H68" s="61"/>
      <c r="I68" s="61"/>
      <c r="J68" s="62"/>
      <c r="K68" s="63"/>
      <c r="L68" s="64"/>
      <c r="M68" s="64"/>
      <c r="N68" s="65"/>
      <c r="O68" s="46"/>
      <c r="P68" s="47"/>
      <c r="Q68" s="47"/>
      <c r="R68" s="47"/>
      <c r="S68" s="37"/>
      <c r="T68" s="38"/>
      <c r="U68" s="38"/>
      <c r="V68" s="39"/>
    </row>
    <row r="69" spans="6:22" ht="15" customHeight="1">
      <c r="G69" s="54" t="s">
        <v>13</v>
      </c>
      <c r="H69" s="55"/>
      <c r="I69" s="55"/>
      <c r="J69" s="56"/>
      <c r="K69" s="35">
        <v>0</v>
      </c>
      <c r="L69" s="36"/>
      <c r="M69" s="36"/>
      <c r="N69" s="53"/>
      <c r="O69" s="35">
        <v>0</v>
      </c>
      <c r="P69" s="36"/>
      <c r="Q69" s="36"/>
      <c r="R69" s="36"/>
      <c r="S69" s="37">
        <f>K69-O69</f>
        <v>0</v>
      </c>
      <c r="T69" s="38"/>
      <c r="U69" s="38"/>
      <c r="V69" s="39"/>
    </row>
    <row r="70" spans="6:22" ht="15" customHeight="1" thickBot="1">
      <c r="G70" s="54"/>
      <c r="H70" s="55"/>
      <c r="I70" s="55"/>
      <c r="J70" s="56"/>
      <c r="K70" s="35"/>
      <c r="L70" s="36"/>
      <c r="M70" s="36"/>
      <c r="N70" s="53"/>
      <c r="O70" s="35"/>
      <c r="P70" s="36"/>
      <c r="Q70" s="36"/>
      <c r="R70" s="36"/>
      <c r="S70" s="40"/>
      <c r="T70" s="41"/>
      <c r="U70" s="41"/>
      <c r="V70" s="42"/>
    </row>
    <row r="71" spans="6:22" ht="15" customHeight="1">
      <c r="G71" s="31" t="s">
        <v>54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3">
        <f>S67-S69</f>
        <v>0</v>
      </c>
      <c r="T71" s="33"/>
      <c r="U71" s="33"/>
      <c r="V71" s="33"/>
    </row>
    <row r="72" spans="6:22" ht="15" customHeight="1"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4"/>
      <c r="V72" s="34"/>
    </row>
    <row r="75" spans="6:22" ht="15" customHeight="1">
      <c r="F75" t="s">
        <v>33</v>
      </c>
      <c r="V75" t="s">
        <v>29</v>
      </c>
    </row>
    <row r="79" spans="6:22" ht="15" customHeight="1">
      <c r="J79" t="s">
        <v>31</v>
      </c>
      <c r="U79" t="s">
        <v>30</v>
      </c>
    </row>
  </sheetData>
  <mergeCells count="46">
    <mergeCell ref="BF27:BL28"/>
    <mergeCell ref="S26:V27"/>
    <mergeCell ref="S34:V35"/>
    <mergeCell ref="O28:R29"/>
    <mergeCell ref="S28:V29"/>
    <mergeCell ref="BF30:BL31"/>
    <mergeCell ref="S30:V31"/>
    <mergeCell ref="O30:R31"/>
    <mergeCell ref="O32:R33"/>
    <mergeCell ref="S32:V33"/>
    <mergeCell ref="BF33:BL34"/>
    <mergeCell ref="Y26:AN27"/>
    <mergeCell ref="AT30:AV31"/>
    <mergeCell ref="BB30:BD31"/>
    <mergeCell ref="AX30:AZ31"/>
    <mergeCell ref="AX33:AZ34"/>
    <mergeCell ref="K69:N70"/>
    <mergeCell ref="G26:J27"/>
    <mergeCell ref="G28:J29"/>
    <mergeCell ref="G34:J35"/>
    <mergeCell ref="K28:N29"/>
    <mergeCell ref="G30:J31"/>
    <mergeCell ref="K30:N31"/>
    <mergeCell ref="G32:J33"/>
    <mergeCell ref="K32:N33"/>
    <mergeCell ref="Y28:AN29"/>
    <mergeCell ref="G65:J66"/>
    <mergeCell ref="K65:N66"/>
    <mergeCell ref="G67:J68"/>
    <mergeCell ref="K67:N68"/>
    <mergeCell ref="AT33:AV34"/>
    <mergeCell ref="O26:R27"/>
    <mergeCell ref="G71:R72"/>
    <mergeCell ref="S71:V72"/>
    <mergeCell ref="O69:R70"/>
    <mergeCell ref="S69:V70"/>
    <mergeCell ref="O65:R66"/>
    <mergeCell ref="S65:V66"/>
    <mergeCell ref="O67:R68"/>
    <mergeCell ref="S67:V68"/>
    <mergeCell ref="G36:R37"/>
    <mergeCell ref="S36:V37"/>
    <mergeCell ref="K34:N35"/>
    <mergeCell ref="O34:R35"/>
    <mergeCell ref="K26:N27"/>
    <mergeCell ref="G69:J70"/>
  </mergeCells>
  <phoneticPr fontId="1"/>
  <dataValidations count="1">
    <dataValidation type="list" allowBlank="1" showInputMessage="1" showErrorMessage="1" sqref="Y28">
      <formula1>"所得金額調整控除を受けない,所得金額調整控除を受ける"</formula1>
    </dataValidation>
  </dataValidations>
  <pageMargins left="0.70866141732283472" right="0.70866141732283472" top="0.74803149606299213" bottom="0.74803149606299213" header="0.31496062992125984" footer="0.31496062992125984"/>
  <pageSetup paperSize="8" scale="99" orientation="landscape" cellComments="asDisplayed" r:id="rId1"/>
  <headerFooter>
    <oddHeader>&amp;C&amp;14令和２年分　基礎控除・配偶者控除・所得金額調整控除の確認フローチャート</oddHeader>
  </headerFooter>
  <rowBreaks count="1" manualBreakCount="1">
    <brk id="5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2"/>
  <sheetViews>
    <sheetView zoomScaleNormal="100" workbookViewId="0">
      <selection activeCell="E17" sqref="E17"/>
    </sheetView>
  </sheetViews>
  <sheetFormatPr defaultRowHeight="18.75"/>
  <cols>
    <col min="1" max="1" width="11.125" customWidth="1"/>
    <col min="2" max="2" width="11.25" customWidth="1"/>
    <col min="3" max="3" width="16.375" customWidth="1"/>
  </cols>
  <sheetData>
    <row r="1" spans="1:13">
      <c r="A1" s="134" t="s">
        <v>6</v>
      </c>
      <c r="B1" s="135"/>
      <c r="C1" s="136"/>
      <c r="K1" s="3" t="s">
        <v>8</v>
      </c>
      <c r="L1" s="3"/>
      <c r="M1" s="3"/>
    </row>
    <row r="2" spans="1:13">
      <c r="A2" s="1" t="s">
        <v>4</v>
      </c>
      <c r="B2" s="1"/>
      <c r="C2" s="1" t="s">
        <v>5</v>
      </c>
    </row>
    <row r="3" spans="1:13">
      <c r="A3" s="1" t="s">
        <v>2</v>
      </c>
      <c r="B3" s="1" t="s">
        <v>3</v>
      </c>
      <c r="C3" s="1"/>
      <c r="E3" t="s">
        <v>62</v>
      </c>
      <c r="K3" s="3">
        <f>IF(フローチャート!Y28="所得金額調整控除を受ける",ROUNDUP((フローチャート!K28-8500000)/10,0),0)</f>
        <v>0</v>
      </c>
      <c r="L3" s="54" t="s">
        <v>10</v>
      </c>
      <c r="M3" s="56"/>
    </row>
    <row r="4" spans="1:13">
      <c r="A4" s="1">
        <v>0</v>
      </c>
      <c r="B4" s="1">
        <v>550999</v>
      </c>
      <c r="C4" s="1">
        <f>IF(AND(フローチャート!$K$28&gt;=A4,フローチャート!$K$28&lt;=B4),0,"収入金額の範囲外")</f>
        <v>0</v>
      </c>
      <c r="E4" t="s">
        <v>63</v>
      </c>
      <c r="K4" s="3">
        <f>IF(K3&gt;150000,150000,K3)</f>
        <v>0</v>
      </c>
      <c r="L4" s="54" t="s">
        <v>11</v>
      </c>
      <c r="M4" s="56"/>
    </row>
    <row r="5" spans="1:13">
      <c r="A5" s="1">
        <v>551000</v>
      </c>
      <c r="B5" s="1">
        <v>1618999</v>
      </c>
      <c r="C5" s="1" t="str">
        <f>IF(AND(フローチャート!$K$28&gt;=A5,フローチャート!$K$28&lt;=B5),フローチャート!$K$28-550000,"収入金額の範囲外")</f>
        <v>収入金額の範囲外</v>
      </c>
      <c r="K5" s="3">
        <f>IF(K4&lt;0,0,K4)</f>
        <v>0</v>
      </c>
      <c r="L5" s="54" t="s">
        <v>53</v>
      </c>
      <c r="M5" s="56"/>
    </row>
    <row r="6" spans="1:13">
      <c r="A6" s="1">
        <v>1619000</v>
      </c>
      <c r="B6" s="1">
        <v>1619999</v>
      </c>
      <c r="C6" s="1" t="str">
        <f>IF(AND(フローチャート!$K$28&gt;=A6,フローチャート!$K$28&lt;=B6),1069000,"収入金額の範囲外")</f>
        <v>収入金額の範囲外</v>
      </c>
      <c r="K6" s="3">
        <f>-K5</f>
        <v>0</v>
      </c>
      <c r="L6" s="54" t="s">
        <v>47</v>
      </c>
      <c r="M6" s="56"/>
    </row>
    <row r="7" spans="1:13">
      <c r="A7" s="1">
        <v>1620000</v>
      </c>
      <c r="B7" s="1">
        <v>1621999</v>
      </c>
      <c r="C7" s="1" t="str">
        <f>IF(AND(フローチャート!$K$28&gt;=A7,フローチャート!$K$28&lt;=B7),1070000,"収入金額の範囲外")</f>
        <v>収入金額の範囲外</v>
      </c>
    </row>
    <row r="8" spans="1:13">
      <c r="A8" s="1">
        <v>1622000</v>
      </c>
      <c r="B8" s="1">
        <v>1623999</v>
      </c>
      <c r="C8" s="1" t="str">
        <f>IF(AND(フローチャート!$K$28&gt;=A8,フローチャート!$K$28&lt;=B8),1072000,"収入金額の範囲外")</f>
        <v>収入金額の範囲外</v>
      </c>
    </row>
    <row r="9" spans="1:13">
      <c r="A9" s="1">
        <v>1624000</v>
      </c>
      <c r="B9" s="1">
        <v>1627999</v>
      </c>
      <c r="C9" s="1" t="str">
        <f>IF(AND(フローチャート!$K$28&gt;=A9,フローチャート!$K$28&lt;=B9),1074000,"収入金額の範囲外")</f>
        <v>収入金額の範囲外</v>
      </c>
    </row>
    <row r="10" spans="1:13">
      <c r="A10" s="1">
        <v>1628000</v>
      </c>
      <c r="B10" s="1">
        <v>1799999</v>
      </c>
      <c r="C10" s="16" t="str">
        <f>IF(AND(フローチャート!$K$28&gt;=A10,フローチャート!$K$28&lt;=B10),ROUNDDOWN((フローチャート!$K$28/4),-3)*2.4+100000,"収入金額の範囲外")</f>
        <v>収入金額の範囲外</v>
      </c>
    </row>
    <row r="11" spans="1:13">
      <c r="A11" s="1">
        <v>1800000</v>
      </c>
      <c r="B11" s="1">
        <v>3599999</v>
      </c>
      <c r="C11" s="16" t="str">
        <f>IF(AND(フローチャート!$K$28&gt;=A11,フローチャート!$K$28&lt;=B11),ROUNDDOWN((フローチャート!$K$28/4),-3)*2.8-80000,"収入金額の範囲外")</f>
        <v>収入金額の範囲外</v>
      </c>
    </row>
    <row r="12" spans="1:13">
      <c r="A12" s="1">
        <v>3600000</v>
      </c>
      <c r="B12" s="1">
        <v>6599999</v>
      </c>
      <c r="C12" s="16" t="str">
        <f>IF(AND(フローチャート!$K$28&gt;=A12,フローチャート!$K$28&lt;=B12),ROUNDDOWN((フローチャート!$K$28/4),-3)*3.2-440000,"収入金額の範囲外")</f>
        <v>収入金額の範囲外</v>
      </c>
    </row>
    <row r="13" spans="1:13">
      <c r="A13" s="1">
        <v>6600000</v>
      </c>
      <c r="B13" s="1">
        <v>8499999</v>
      </c>
      <c r="C13" s="1" t="str">
        <f>IF(AND(フローチャート!$K$28&gt;=A13,フローチャート!$K$28&lt;=B13),フローチャート!$K$28*0.9-1100000,"収入金額の範囲外")</f>
        <v>収入金額の範囲外</v>
      </c>
    </row>
    <row r="14" spans="1:13">
      <c r="A14" s="1">
        <v>8500000</v>
      </c>
      <c r="B14" s="1">
        <v>20000000</v>
      </c>
      <c r="C14" s="1" t="str">
        <f>IF(AND(フローチャート!$K$28&gt;=A14,フローチャート!$K$28&lt;=B14),フローチャート!$K$28-1950000,"収入金額の範囲外")</f>
        <v>収入金額の範囲外</v>
      </c>
    </row>
    <row r="15" spans="1:13">
      <c r="A15" s="1">
        <v>20000001</v>
      </c>
      <c r="B15" s="1"/>
      <c r="C15" s="1" t="str">
        <f>IF(フローチャート!$K$28&gt;=A14,"年末調整の対象外","収入金額の範囲外")</f>
        <v>収入金額の範囲外</v>
      </c>
    </row>
    <row r="16" spans="1:13">
      <c r="A16" s="15"/>
      <c r="B16" s="15"/>
      <c r="C16" s="15"/>
    </row>
    <row r="18" spans="1:3">
      <c r="A18" s="134" t="s">
        <v>7</v>
      </c>
      <c r="B18" s="61"/>
      <c r="C18" s="62"/>
    </row>
    <row r="19" spans="1:3">
      <c r="A19" s="1" t="s">
        <v>4</v>
      </c>
      <c r="B19" s="1"/>
      <c r="C19" s="1" t="s">
        <v>5</v>
      </c>
    </row>
    <row r="20" spans="1:3">
      <c r="A20" s="1" t="s">
        <v>2</v>
      </c>
      <c r="B20" s="1" t="s">
        <v>3</v>
      </c>
      <c r="C20" s="1"/>
    </row>
    <row r="21" spans="1:3">
      <c r="A21" s="1">
        <v>0</v>
      </c>
      <c r="B21" s="1">
        <v>550999</v>
      </c>
      <c r="C21" s="1">
        <f>IF(AND(フローチャート!$K$67&gt;=A21,フローチャート!$K$67&lt;=B21),0,"収入金額の範囲外")</f>
        <v>0</v>
      </c>
    </row>
    <row r="22" spans="1:3">
      <c r="A22" s="1">
        <v>551000</v>
      </c>
      <c r="B22" s="1">
        <v>1618999</v>
      </c>
      <c r="C22" s="1" t="str">
        <f>IF(AND(フローチャート!$K$67&gt;=A22,フローチャート!$K$67&lt;=B22),フローチャート!$K$67-550000,"収入金額の範囲外")</f>
        <v>収入金額の範囲外</v>
      </c>
    </row>
    <row r="23" spans="1:3">
      <c r="A23" s="1">
        <v>1619000</v>
      </c>
      <c r="B23" s="1">
        <v>1619999</v>
      </c>
      <c r="C23" s="1" t="str">
        <f>IF(AND(フローチャート!$K$67&gt;=A23,フローチャート!$K$67&lt;=B23),1069000,"収入金額の範囲外")</f>
        <v>収入金額の範囲外</v>
      </c>
    </row>
    <row r="24" spans="1:3">
      <c r="A24" s="1">
        <v>1620000</v>
      </c>
      <c r="B24" s="1">
        <v>1621999</v>
      </c>
      <c r="C24" s="1" t="str">
        <f>IF(AND(フローチャート!$K$67&gt;=A24,フローチャート!$K$67&lt;=B24),1070000,"収入金額の範囲外")</f>
        <v>収入金額の範囲外</v>
      </c>
    </row>
    <row r="25" spans="1:3">
      <c r="A25" s="1">
        <v>1622000</v>
      </c>
      <c r="B25" s="1">
        <v>1623999</v>
      </c>
      <c r="C25" s="1" t="str">
        <f>IF(AND(フローチャート!$K$67&gt;=A25,フローチャート!$K$67&lt;=B25),1072000,"収入金額の範囲外")</f>
        <v>収入金額の範囲外</v>
      </c>
    </row>
    <row r="26" spans="1:3">
      <c r="A26" s="1">
        <v>1624000</v>
      </c>
      <c r="B26" s="1">
        <v>1627999</v>
      </c>
      <c r="C26" s="1" t="str">
        <f>IF(AND(フローチャート!$K$67&gt;=A26,フローチャート!$K$67&lt;=B26),1074000,"収入金額の範囲外")</f>
        <v>収入金額の範囲外</v>
      </c>
    </row>
    <row r="27" spans="1:3">
      <c r="A27" s="1">
        <v>1628000</v>
      </c>
      <c r="B27" s="1">
        <v>1799999</v>
      </c>
      <c r="C27" s="16" t="str">
        <f>IF(AND(フローチャート!$K$67&gt;=A27,フローチャート!$K$67&lt;=B27),ROUNDDOWN((フローチャート!$K$67/4),-3)*2.4+100000,"収入金額の範囲外")</f>
        <v>収入金額の範囲外</v>
      </c>
    </row>
    <row r="28" spans="1:3">
      <c r="A28" s="1">
        <v>1800000</v>
      </c>
      <c r="B28" s="1">
        <v>3599999</v>
      </c>
      <c r="C28" s="16" t="str">
        <f>IF(AND(フローチャート!$K$67&gt;=A28,フローチャート!$K$67&lt;=B28),ROUNDDOWN((フローチャート!$K$67/4),-3)*2.8-80000,"収入金額の範囲外")</f>
        <v>収入金額の範囲外</v>
      </c>
    </row>
    <row r="29" spans="1:3">
      <c r="A29" s="1">
        <v>3600000</v>
      </c>
      <c r="B29" s="1">
        <v>6599999</v>
      </c>
      <c r="C29" s="16" t="str">
        <f>IF(AND(フローチャート!$K$67&gt;=A29,フローチャート!$K$67&lt;=B29),ROUNDDOWN((フローチャート!$K$67/4),-3)*3.2-440000,"収入金額の範囲外")</f>
        <v>収入金額の範囲外</v>
      </c>
    </row>
    <row r="30" spans="1:3">
      <c r="A30" s="1">
        <v>6600000</v>
      </c>
      <c r="B30" s="1">
        <v>8499999</v>
      </c>
      <c r="C30" s="1" t="str">
        <f>IF(AND(フローチャート!$K$67&gt;=A30,フローチャート!$K$67&lt;=B30),フローチャート!$K$67*0.9-1100000,"収入金額の範囲外")</f>
        <v>収入金額の範囲外</v>
      </c>
    </row>
    <row r="31" spans="1:3">
      <c r="A31" s="1">
        <v>8500000</v>
      </c>
      <c r="B31" s="1">
        <v>20000000</v>
      </c>
      <c r="C31" s="1" t="str">
        <f>IF(AND(フローチャート!$K$67&gt;=A31,フローチャート!$K$67&lt;=B31),フローチャート!$K$67-1950000,"収入金額の範囲外")</f>
        <v>収入金額の範囲外</v>
      </c>
    </row>
    <row r="32" spans="1:3">
      <c r="A32" s="1">
        <v>20000001</v>
      </c>
      <c r="B32" s="1"/>
      <c r="C32" s="1" t="str">
        <f>IF(フローチャート!$K$67&gt;=A31,"年末調整の対象外","収入金額の範囲外")</f>
        <v>収入金額の範囲外</v>
      </c>
    </row>
  </sheetData>
  <mergeCells count="6">
    <mergeCell ref="A1:C1"/>
    <mergeCell ref="A18:C18"/>
    <mergeCell ref="L3:M3"/>
    <mergeCell ref="L4:M4"/>
    <mergeCell ref="L5:M5"/>
    <mergeCell ref="L6:M6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showGridLines="0" workbookViewId="0">
      <selection activeCell="I17" sqref="I17"/>
    </sheetView>
  </sheetViews>
  <sheetFormatPr defaultColWidth="10.875" defaultRowHeight="21" customHeight="1"/>
  <sheetData>
    <row r="2" spans="2:9" ht="21" customHeight="1">
      <c r="B2" t="s">
        <v>64</v>
      </c>
    </row>
    <row r="3" spans="2:9" ht="21" customHeight="1">
      <c r="B3" s="138" t="s">
        <v>65</v>
      </c>
      <c r="C3" s="138"/>
      <c r="D3" s="138" t="s">
        <v>5</v>
      </c>
      <c r="E3" s="138"/>
      <c r="F3" s="138"/>
      <c r="G3" s="138"/>
      <c r="H3" s="138"/>
      <c r="I3" s="138"/>
    </row>
    <row r="4" spans="2:9" ht="21" customHeight="1">
      <c r="B4" s="18" t="s">
        <v>55</v>
      </c>
      <c r="C4" s="18" t="s">
        <v>56</v>
      </c>
      <c r="D4" s="138"/>
      <c r="E4" s="138"/>
      <c r="F4" s="138"/>
      <c r="G4" s="138"/>
      <c r="H4" s="138"/>
      <c r="I4" s="138"/>
    </row>
    <row r="5" spans="2:9" ht="21" customHeight="1">
      <c r="B5" s="17">
        <v>1</v>
      </c>
      <c r="C5" s="17">
        <v>550999</v>
      </c>
      <c r="D5" s="137" t="s">
        <v>57</v>
      </c>
      <c r="E5" s="137"/>
      <c r="F5" s="137"/>
      <c r="G5" s="137"/>
      <c r="H5" s="137"/>
      <c r="I5" s="137"/>
    </row>
    <row r="6" spans="2:9" ht="21" customHeight="1">
      <c r="B6" s="17">
        <v>551000</v>
      </c>
      <c r="C6" s="17">
        <v>1618999</v>
      </c>
      <c r="D6" s="137" t="s">
        <v>66</v>
      </c>
      <c r="E6" s="137"/>
      <c r="F6" s="137"/>
      <c r="G6" s="137"/>
      <c r="H6" s="137"/>
      <c r="I6" s="137"/>
    </row>
    <row r="7" spans="2:9" ht="21" customHeight="1">
      <c r="B7" s="17">
        <v>1619000</v>
      </c>
      <c r="C7" s="17">
        <v>1619999</v>
      </c>
      <c r="D7" s="137" t="s">
        <v>58</v>
      </c>
      <c r="E7" s="137"/>
      <c r="F7" s="137"/>
      <c r="G7" s="137"/>
      <c r="H7" s="137"/>
      <c r="I7" s="137"/>
    </row>
    <row r="8" spans="2:9" ht="21" customHeight="1">
      <c r="B8" s="17">
        <v>1620000</v>
      </c>
      <c r="C8" s="17">
        <v>1621999</v>
      </c>
      <c r="D8" s="137" t="s">
        <v>59</v>
      </c>
      <c r="E8" s="137"/>
      <c r="F8" s="137"/>
      <c r="G8" s="137"/>
      <c r="H8" s="137"/>
      <c r="I8" s="137"/>
    </row>
    <row r="9" spans="2:9" ht="21" customHeight="1">
      <c r="B9" s="17">
        <v>1622000</v>
      </c>
      <c r="C9" s="17">
        <v>1623999</v>
      </c>
      <c r="D9" s="137" t="s">
        <v>60</v>
      </c>
      <c r="E9" s="137"/>
      <c r="F9" s="137"/>
      <c r="G9" s="137"/>
      <c r="H9" s="137"/>
      <c r="I9" s="137"/>
    </row>
    <row r="10" spans="2:9" ht="21" customHeight="1">
      <c r="B10" s="17">
        <v>1624000</v>
      </c>
      <c r="C10" s="17">
        <v>1627999</v>
      </c>
      <c r="D10" s="137" t="s">
        <v>61</v>
      </c>
      <c r="E10" s="137"/>
      <c r="F10" s="137"/>
      <c r="G10" s="137"/>
      <c r="H10" s="137"/>
      <c r="I10" s="137"/>
    </row>
    <row r="11" spans="2:9" ht="21" customHeight="1">
      <c r="B11" s="17">
        <v>1628000</v>
      </c>
      <c r="C11" s="17">
        <v>1799999</v>
      </c>
      <c r="D11" s="139" t="s">
        <v>67</v>
      </c>
      <c r="E11" s="139"/>
      <c r="F11" s="139"/>
      <c r="G11" s="139"/>
      <c r="H11" s="139"/>
      <c r="I11" s="139"/>
    </row>
    <row r="12" spans="2:9" ht="21" customHeight="1">
      <c r="B12" s="17">
        <v>1800000</v>
      </c>
      <c r="C12" s="17">
        <v>3599999</v>
      </c>
      <c r="D12" s="139" t="s">
        <v>68</v>
      </c>
      <c r="E12" s="139"/>
      <c r="F12" s="139"/>
      <c r="G12" s="139"/>
      <c r="H12" s="139"/>
      <c r="I12" s="139"/>
    </row>
    <row r="13" spans="2:9" ht="21" customHeight="1">
      <c r="B13" s="17">
        <v>3600000</v>
      </c>
      <c r="C13" s="17">
        <v>6599999</v>
      </c>
      <c r="D13" s="139" t="s">
        <v>69</v>
      </c>
      <c r="E13" s="139"/>
      <c r="F13" s="139"/>
      <c r="G13" s="139"/>
      <c r="H13" s="139"/>
      <c r="I13" s="139"/>
    </row>
    <row r="14" spans="2:9" ht="21" customHeight="1">
      <c r="B14" s="17">
        <v>6600000</v>
      </c>
      <c r="C14" s="17">
        <v>8499999</v>
      </c>
      <c r="D14" s="137" t="s">
        <v>70</v>
      </c>
      <c r="E14" s="137"/>
      <c r="F14" s="137"/>
      <c r="G14" s="137"/>
      <c r="H14" s="137"/>
      <c r="I14" s="137"/>
    </row>
    <row r="15" spans="2:9" ht="21" customHeight="1">
      <c r="B15" s="17">
        <v>8500000</v>
      </c>
      <c r="C15" s="17"/>
      <c r="D15" s="137" t="s">
        <v>71</v>
      </c>
      <c r="E15" s="137"/>
      <c r="F15" s="137"/>
      <c r="G15" s="137"/>
      <c r="H15" s="137"/>
      <c r="I15" s="137"/>
    </row>
  </sheetData>
  <mergeCells count="13">
    <mergeCell ref="B3:C3"/>
    <mergeCell ref="D14:I14"/>
    <mergeCell ref="D15:I15"/>
    <mergeCell ref="D3:I4"/>
    <mergeCell ref="D5:I5"/>
    <mergeCell ref="D6:I6"/>
    <mergeCell ref="D7:I7"/>
    <mergeCell ref="D8:I8"/>
    <mergeCell ref="D9:I9"/>
    <mergeCell ref="D10:I10"/>
    <mergeCell ref="D11:I11"/>
    <mergeCell ref="D12:I12"/>
    <mergeCell ref="D13:I13"/>
  </mergeCells>
  <phoneticPr fontId="1"/>
  <pageMargins left="0.7" right="0.7" top="0.75" bottom="0.75" header="0.3" footer="0.3"/>
  <pageSetup paperSize="8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フローチャート</vt:lpstr>
      <vt:lpstr>所得計算用データ</vt:lpstr>
      <vt:lpstr>【給与所得の金額の計算方法】</vt:lpstr>
      <vt:lpstr>【給与所得の金額の計算方法】!Print_Area</vt:lpstr>
    </vt:vector>
  </TitlesOfParts>
  <Company>国立大学法人東京工業大学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HP16-068Au</dc:creator>
  <cp:lastModifiedBy>HP16-068Au</cp:lastModifiedBy>
  <cp:lastPrinted>2020-10-28T01:05:12Z</cp:lastPrinted>
  <dcterms:created xsi:type="dcterms:W3CDTF">2019-06-24T08:06:03Z</dcterms:created>
  <dcterms:modified xsi:type="dcterms:W3CDTF">2020-10-28T01:08:44Z</dcterms:modified>
</cp:coreProperties>
</file>