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172.18.74.53\30_職員第2\52.学生アシスタント\■ ホームページ\R08.05.29 申請データ、取扱細則\"/>
    </mc:Choice>
  </mc:AlternateContent>
  <xr:revisionPtr revIDLastSave="0" documentId="13_ncr:1_{62DB05D4-F179-48BF-9BEA-DE9AD4015F26}" xr6:coauthVersionLast="47" xr6:coauthVersionMax="47" xr10:uidLastSave="{00000000-0000-0000-0000-000000000000}"/>
  <bookViews>
    <workbookView xWindow="-120" yWindow="-120" windowWidth="29040" windowHeight="15720" tabRatio="585" activeTab="1" xr2:uid="{00000000-000D-0000-FFFF-FFFF00000000}"/>
  </bookViews>
  <sheets>
    <sheet name="申請書" sheetId="20" r:id="rId1"/>
    <sheet name="申請データ" sheetId="17" r:id="rId2"/>
    <sheet name="記入要項 (A3版)" sheetId="19" r:id="rId3"/>
    <sheet name="部局名称" sheetId="13" r:id="rId4"/>
    <sheet name="職名・負担経費・単価" sheetId="4" r:id="rId5"/>
    <sheet name="国籍等" sheetId="15" r:id="rId6"/>
  </sheets>
  <externalReferences>
    <externalReference r:id="rId7"/>
  </externalReferences>
  <definedNames>
    <definedName name="_xlnm._FilterDatabase" localSheetId="2" hidden="1">'記入要項 (A3版)'!#REF!</definedName>
    <definedName name="_xlnm._FilterDatabase" localSheetId="5" hidden="1">国籍等!$E$1:$E$197</definedName>
    <definedName name="_xlnm._FilterDatabase" localSheetId="4" hidden="1">職名・負担経費・単価!#REF!</definedName>
    <definedName name="_xlnm._FilterDatabase" localSheetId="1" hidden="1">申請データ!$A$3:$BB$3</definedName>
    <definedName name="_xlnm._FilterDatabase" localSheetId="0" hidden="1">申請書!#REF!</definedName>
    <definedName name="_xlnm._FilterDatabase" localSheetId="3" hidden="1">部局名称!$C$1:$J$48</definedName>
    <definedName name="aai">#REF!</definedName>
    <definedName name="_xlnm.Print_Area" localSheetId="2">'記入要項 (A3版)'!$A$1:$BD$29</definedName>
    <definedName name="_xlnm.Print_Area" localSheetId="1">申請データ!$A$1:$BB$15</definedName>
    <definedName name="_xlnm.Print_Area" localSheetId="0">申請書!$A$1:$G$161</definedName>
    <definedName name="_xlnm.Print_Area" localSheetId="3">部局名称!$A$1:$J$49</definedName>
    <definedName name="_xlnm.Print_Titles" localSheetId="2">'記入要項 (A3版)'!$N:$O,'記入要項 (A3版)'!$8:$10</definedName>
    <definedName name="_xlnm.Print_Titles" localSheetId="1">申請データ!$M:$M,申請データ!$1:$4</definedName>
    <definedName name="_xlnm.Print_Titles" localSheetId="0">申請書!$8:$9</definedName>
    <definedName name="リスト" localSheetId="2">#REF!</definedName>
    <definedName name="リスト" localSheetId="1">#REF!</definedName>
    <definedName name="リスト" localSheetId="0">#REF!</definedName>
    <definedName name="リスト">#REF!</definedName>
    <definedName name="業務開始日" localSheetId="2">OFFSET([1]職名・負担経費・単価!$L$2,0,0,COUNTA([1]職名・負担経費・単価!$L:$L)-1,1)</definedName>
    <definedName name="業務開始日">OFFSET(職名・負担経費・単価!#REF!,0,0,COUNTA(職名・負担経費・単価!$J:$J)-1,1)</definedName>
    <definedName name="業務終了日" localSheetId="2">OFFSET([1]職名・負担経費・単価!$M$2,0,0,COUNTA([1]職名・負担経費・単価!$M:$M)-1,1)</definedName>
    <definedName name="業務終了日">OFFSET(職名・負担経費・単価!#REF!,0,0,COUNTA(職名・負担経費・単価!$K:$K)-1,1)</definedName>
    <definedName name="系等名称" localSheetId="2">#REF!</definedName>
    <definedName name="系等名称" localSheetId="1">#REF!</definedName>
    <definedName name="系等名称" localSheetId="0">#REF!</definedName>
    <definedName name="系等名称">#REF!</definedName>
    <definedName name="経費コード" localSheetId="2">OFFSET([1]職名・負担経費・単価!$E$2,0,0,COUNTA([1]職名・負担経費・単価!$E:$E)-1,1)</definedName>
    <definedName name="経費コード">OFFSET(職名・負担経費・単価!$E$2,0,0,COUNTA(職名・負担経費・単価!$E:$E)-1,1)</definedName>
    <definedName name="所属コード" localSheetId="2">#REF!</definedName>
    <definedName name="所属コード" localSheetId="1">#REF!</definedName>
    <definedName name="所属コード" localSheetId="0">#REF!</definedName>
    <definedName name="所属コード">#REF!</definedName>
    <definedName name="所属名称" localSheetId="2">OFFSET(#REF!,0,0,COUNTA(#REF!)-1,1)</definedName>
    <definedName name="所属名称" localSheetId="1">OFFSET(#REF!,0,0,COUNTA(#REF!)-1,1)</definedName>
    <definedName name="所属名称" localSheetId="0">OFFSET(#REF!,0,0,COUNTA(#REF!)-1,1)</definedName>
    <definedName name="所属名称">OFFSET(#REF!,0,0,COUNTA(#REF!)-1,1)</definedName>
    <definedName name="職名" localSheetId="2">[1]職名・負担経費・単価!#REF!</definedName>
    <definedName name="職名" localSheetId="1">職名・負担経費・単価!#REF!</definedName>
    <definedName name="職名" localSheetId="0">職名・負担経費・単価!#REF!</definedName>
    <definedName name="職名">職名・負担経費・単価!#REF!</definedName>
    <definedName name="職名1" localSheetId="2">OFFSET([1]職名・負担経費・単価!$O$2,0,0,COUNTA([1]職名・負担経費・単価!$O:$O)-1,1)</definedName>
    <definedName name="職名1">OFFSET(職名・負担経費・単価!$M$2,0,0,COUNTA(職名・負担経費・単価!$M:$M)-1,1)</definedName>
    <definedName name="職名2" localSheetId="2">OFFSET([1]職名・負担経費・単価!$P$2,0,0,COUNTA([1]職名・負担経費・単価!$P:$P)-1,1)</definedName>
    <definedName name="職名2">OFFSET(職名・負担経費・単価!$N$2,0,0,COUNTA(職名・負担経費・単価!$N:$N)-1,1)</definedName>
    <definedName name="単価" localSheetId="2">[1]職名・負担経費・単価!$N$1:$N$15</definedName>
    <definedName name="単価">職名・負担経費・単価!$L$1:$L$15</definedName>
    <definedName name="担当部局" localSheetId="2">OFFSET([1]職名・負担経費・単価!#REF!,0,0,COUNTA([1]職名・負担経費・単価!#REF!)-1,1)</definedName>
    <definedName name="担当部局" localSheetId="1">OFFSET(職名・負担経費・単価!#REF!,0,0,COUNTA(職名・負担経費・単価!#REF!)-1,1)</definedName>
    <definedName name="担当部局" localSheetId="0">OFFSET(職名・負担経費・単価!#REF!,0,0,COUNTA(職名・負担経費・単価!#REF!)-1,1)</definedName>
    <definedName name="担当部局">OFFSET(職名・負担経費・単価!#REF!,0,0,COUNTA(職名・負担経費・単価!#REF!)-1,1)</definedName>
    <definedName name="負担経費" localSheetId="2">OFFSET([1]職名・負担経費・単価!$D$2,0,0,COUNTA([1]職名・負担経費・単価!$D:$D)-1,1)</definedName>
    <definedName name="負担経費">OFFSET(職名・負担経費・単価!$D$2,0,0,COUNTA(職名・負担経費・単価!$D:$D)-1,1)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17" l="1"/>
  <c r="D6" i="17"/>
  <c r="H6" i="17" l="1"/>
  <c r="I6" i="17"/>
  <c r="H7" i="17"/>
  <c r="I7" i="17"/>
  <c r="H8" i="17"/>
  <c r="I8" i="17"/>
  <c r="H9" i="17"/>
  <c r="I9" i="17"/>
  <c r="H10" i="17"/>
  <c r="I10" i="17"/>
  <c r="H11" i="17"/>
  <c r="I11" i="17"/>
  <c r="H12" i="17"/>
  <c r="I12" i="17"/>
  <c r="H13" i="17"/>
  <c r="I13" i="17"/>
  <c r="H14" i="17"/>
  <c r="I14" i="17"/>
  <c r="H15" i="17"/>
  <c r="I15" i="17"/>
  <c r="H16" i="17"/>
  <c r="I16" i="17"/>
  <c r="H17" i="17"/>
  <c r="I17" i="17"/>
  <c r="H18" i="17"/>
  <c r="I18" i="17"/>
  <c r="H19" i="17"/>
  <c r="I19" i="17"/>
  <c r="H20" i="17"/>
  <c r="I20" i="17"/>
  <c r="H21" i="17"/>
  <c r="I21" i="17"/>
  <c r="H22" i="17"/>
  <c r="I22" i="17"/>
  <c r="H23" i="17"/>
  <c r="I23" i="17"/>
  <c r="H24" i="17"/>
  <c r="I24" i="17"/>
  <c r="H25" i="17"/>
  <c r="I25" i="17"/>
  <c r="H26" i="17"/>
  <c r="I26" i="17"/>
  <c r="H27" i="17"/>
  <c r="I27" i="17"/>
  <c r="H28" i="17"/>
  <c r="I28" i="17"/>
  <c r="H29" i="17"/>
  <c r="I29" i="17"/>
  <c r="H30" i="17"/>
  <c r="I30" i="17"/>
  <c r="H31" i="17"/>
  <c r="I31" i="17"/>
  <c r="H32" i="17"/>
  <c r="I32" i="17"/>
  <c r="H33" i="17"/>
  <c r="I33" i="17"/>
  <c r="H34" i="17"/>
  <c r="I34" i="17"/>
  <c r="H35" i="17"/>
  <c r="I35" i="17"/>
  <c r="H36" i="17"/>
  <c r="I36" i="17"/>
  <c r="H37" i="17"/>
  <c r="I37" i="17"/>
  <c r="H38" i="17"/>
  <c r="I38" i="17"/>
  <c r="H39" i="17"/>
  <c r="I39" i="17"/>
  <c r="H40" i="17"/>
  <c r="I40" i="17"/>
  <c r="H41" i="17"/>
  <c r="I41" i="17"/>
  <c r="H42" i="17"/>
  <c r="I42" i="17"/>
  <c r="H43" i="17"/>
  <c r="I43" i="17"/>
  <c r="H44" i="17"/>
  <c r="I44" i="17"/>
  <c r="H45" i="17"/>
  <c r="I45" i="17"/>
  <c r="H46" i="17"/>
  <c r="I46" i="17"/>
  <c r="H47" i="17"/>
  <c r="I47" i="17"/>
  <c r="H48" i="17"/>
  <c r="I48" i="17"/>
  <c r="H49" i="17"/>
  <c r="I49" i="17"/>
  <c r="H50" i="17"/>
  <c r="I50" i="17"/>
  <c r="H51" i="17"/>
  <c r="I51" i="17"/>
  <c r="H52" i="17"/>
  <c r="I52" i="17"/>
  <c r="H53" i="17"/>
  <c r="I53" i="17"/>
  <c r="H54" i="17"/>
  <c r="I54" i="17"/>
  <c r="H55" i="17"/>
  <c r="I55" i="17"/>
  <c r="H56" i="17"/>
  <c r="I56" i="17"/>
  <c r="H57" i="17"/>
  <c r="I57" i="17"/>
  <c r="H58" i="17"/>
  <c r="I58" i="17"/>
  <c r="H59" i="17"/>
  <c r="I59" i="17"/>
  <c r="H60" i="17"/>
  <c r="I60" i="17"/>
  <c r="H61" i="17"/>
  <c r="I61" i="17"/>
  <c r="H62" i="17"/>
  <c r="I62" i="17"/>
  <c r="H63" i="17"/>
  <c r="I63" i="17"/>
  <c r="H64" i="17"/>
  <c r="I64" i="17"/>
  <c r="H65" i="17"/>
  <c r="I65" i="17"/>
  <c r="H66" i="17"/>
  <c r="I66" i="17"/>
  <c r="H67" i="17"/>
  <c r="I67" i="17"/>
  <c r="H68" i="17"/>
  <c r="I68" i="17"/>
  <c r="H69" i="17"/>
  <c r="I69" i="17"/>
  <c r="H70" i="17"/>
  <c r="I70" i="17"/>
  <c r="H71" i="17"/>
  <c r="I71" i="17"/>
  <c r="H72" i="17"/>
  <c r="I72" i="17"/>
  <c r="H73" i="17"/>
  <c r="I73" i="17"/>
  <c r="H74" i="17"/>
  <c r="I74" i="17"/>
  <c r="H75" i="17"/>
  <c r="I75" i="17"/>
  <c r="H76" i="17"/>
  <c r="I76" i="17"/>
  <c r="H77" i="17"/>
  <c r="I77" i="17"/>
  <c r="H78" i="17"/>
  <c r="I78" i="17"/>
  <c r="H79" i="17"/>
  <c r="I79" i="17"/>
  <c r="H80" i="17"/>
  <c r="I80" i="17"/>
  <c r="H81" i="17"/>
  <c r="I81" i="17"/>
  <c r="H82" i="17"/>
  <c r="I82" i="17"/>
  <c r="H83" i="17"/>
  <c r="I83" i="17"/>
  <c r="H84" i="17"/>
  <c r="I84" i="17"/>
  <c r="H85" i="17"/>
  <c r="I85" i="17"/>
  <c r="H86" i="17"/>
  <c r="I86" i="17"/>
  <c r="H87" i="17"/>
  <c r="I87" i="17"/>
  <c r="H88" i="17"/>
  <c r="I88" i="17"/>
  <c r="H89" i="17"/>
  <c r="I89" i="17"/>
  <c r="H90" i="17"/>
  <c r="I90" i="17"/>
  <c r="H91" i="17"/>
  <c r="I91" i="17"/>
  <c r="H92" i="17"/>
  <c r="I92" i="17"/>
  <c r="H93" i="17"/>
  <c r="I93" i="17"/>
  <c r="H94" i="17"/>
  <c r="I94" i="17"/>
  <c r="H95" i="17"/>
  <c r="I95" i="17"/>
  <c r="H96" i="17"/>
  <c r="I96" i="17"/>
  <c r="H97" i="17"/>
  <c r="I97" i="17"/>
  <c r="H98" i="17"/>
  <c r="I98" i="17"/>
  <c r="H99" i="17"/>
  <c r="I99" i="17"/>
  <c r="H100" i="17"/>
  <c r="I100" i="17"/>
  <c r="H101" i="17"/>
  <c r="I101" i="17"/>
  <c r="H102" i="17"/>
  <c r="I102" i="17"/>
  <c r="H103" i="17"/>
  <c r="I103" i="17"/>
  <c r="H104" i="17"/>
  <c r="I104" i="17"/>
  <c r="H105" i="17"/>
  <c r="I105" i="17"/>
  <c r="H106" i="17"/>
  <c r="I106" i="17"/>
  <c r="H107" i="17"/>
  <c r="I107" i="17"/>
  <c r="H108" i="17"/>
  <c r="I108" i="17"/>
  <c r="H109" i="17"/>
  <c r="I109" i="17"/>
  <c r="H110" i="17"/>
  <c r="I110" i="17"/>
  <c r="H111" i="17"/>
  <c r="I111" i="17"/>
  <c r="H112" i="17"/>
  <c r="I112" i="17"/>
  <c r="H113" i="17"/>
  <c r="I113" i="17"/>
  <c r="H114" i="17"/>
  <c r="I114" i="17"/>
  <c r="H115" i="17"/>
  <c r="I115" i="17"/>
  <c r="H116" i="17"/>
  <c r="I116" i="17"/>
  <c r="H117" i="17"/>
  <c r="I117" i="17"/>
  <c r="H118" i="17"/>
  <c r="I118" i="17"/>
  <c r="H119" i="17"/>
  <c r="I119" i="17"/>
  <c r="H120" i="17"/>
  <c r="I120" i="17"/>
  <c r="H121" i="17"/>
  <c r="I121" i="17"/>
  <c r="H122" i="17"/>
  <c r="I122" i="17"/>
  <c r="H123" i="17"/>
  <c r="I123" i="17"/>
  <c r="H124" i="17"/>
  <c r="I124" i="17"/>
  <c r="H125" i="17"/>
  <c r="I125" i="17"/>
  <c r="H126" i="17"/>
  <c r="I126" i="17"/>
  <c r="H127" i="17"/>
  <c r="I127" i="17"/>
  <c r="H128" i="17"/>
  <c r="I128" i="17"/>
  <c r="H129" i="17"/>
  <c r="I129" i="17"/>
  <c r="H130" i="17"/>
  <c r="I130" i="17"/>
  <c r="H131" i="17"/>
  <c r="I131" i="17"/>
  <c r="H132" i="17"/>
  <c r="I132" i="17"/>
  <c r="H133" i="17"/>
  <c r="I133" i="17"/>
  <c r="H134" i="17"/>
  <c r="I134" i="17"/>
  <c r="H135" i="17"/>
  <c r="I135" i="17"/>
  <c r="H136" i="17"/>
  <c r="I136" i="17"/>
  <c r="H137" i="17"/>
  <c r="I137" i="17"/>
  <c r="H138" i="17"/>
  <c r="I138" i="17"/>
  <c r="H139" i="17"/>
  <c r="I139" i="17"/>
  <c r="H140" i="17"/>
  <c r="I140" i="17"/>
  <c r="H141" i="17"/>
  <c r="I141" i="17"/>
  <c r="H142" i="17"/>
  <c r="I142" i="17"/>
  <c r="H143" i="17"/>
  <c r="I143" i="17"/>
  <c r="H144" i="17"/>
  <c r="I144" i="17"/>
  <c r="H145" i="17"/>
  <c r="I145" i="17"/>
  <c r="H146" i="17"/>
  <c r="I146" i="17"/>
  <c r="H147" i="17"/>
  <c r="I147" i="17"/>
  <c r="H148" i="17"/>
  <c r="I148" i="17"/>
  <c r="H149" i="17"/>
  <c r="I149" i="17"/>
  <c r="H150" i="17"/>
  <c r="I150" i="17"/>
  <c r="H151" i="17"/>
  <c r="I151" i="17"/>
  <c r="H152" i="17"/>
  <c r="I152" i="17"/>
  <c r="H153" i="17"/>
  <c r="I153" i="17"/>
  <c r="H154" i="17"/>
  <c r="I154" i="17"/>
  <c r="H155" i="17"/>
  <c r="I155" i="17"/>
  <c r="H5" i="17"/>
  <c r="Z4"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73" i="17"/>
  <c r="D74" i="17"/>
  <c r="D75" i="17"/>
  <c r="D76" i="17"/>
  <c r="D77" i="17"/>
  <c r="D78" i="17"/>
  <c r="D79" i="17"/>
  <c r="D80" i="17"/>
  <c r="D81" i="17"/>
  <c r="D82" i="17"/>
  <c r="D83" i="17"/>
  <c r="D84" i="17"/>
  <c r="D85" i="17"/>
  <c r="D86" i="17"/>
  <c r="D87" i="17"/>
  <c r="D88" i="17"/>
  <c r="D89" i="17"/>
  <c r="D90" i="17"/>
  <c r="D91" i="17"/>
  <c r="D92" i="17"/>
  <c r="D93" i="17"/>
  <c r="D94" i="17"/>
  <c r="D95" i="17"/>
  <c r="D96" i="17"/>
  <c r="D97" i="17"/>
  <c r="D98" i="17"/>
  <c r="D99" i="17"/>
  <c r="D100" i="17"/>
  <c r="D101" i="17"/>
  <c r="D102" i="17"/>
  <c r="D103" i="17"/>
  <c r="D104" i="17"/>
  <c r="D105" i="17"/>
  <c r="D106" i="17"/>
  <c r="D107" i="17"/>
  <c r="D108" i="17"/>
  <c r="D109" i="17"/>
  <c r="D110" i="17"/>
  <c r="D111" i="17"/>
  <c r="D112" i="17"/>
  <c r="D113" i="17"/>
  <c r="D114" i="17"/>
  <c r="D115" i="17"/>
  <c r="D116" i="17"/>
  <c r="D117" i="17"/>
  <c r="D118" i="17"/>
  <c r="D119" i="17"/>
  <c r="D120" i="17"/>
  <c r="D121" i="17"/>
  <c r="D122" i="17"/>
  <c r="D123" i="17"/>
  <c r="D124" i="17"/>
  <c r="D125" i="17"/>
  <c r="D126" i="17"/>
  <c r="D127" i="17"/>
  <c r="D128" i="17"/>
  <c r="D129" i="17"/>
  <c r="D130" i="17"/>
  <c r="D131" i="17"/>
  <c r="D132" i="17"/>
  <c r="D133" i="17"/>
  <c r="D134" i="17"/>
  <c r="D135" i="17"/>
  <c r="D136" i="17"/>
  <c r="D137" i="17"/>
  <c r="D138" i="17"/>
  <c r="D139" i="17"/>
  <c r="D140" i="17"/>
  <c r="D141" i="17"/>
  <c r="D142" i="17"/>
  <c r="D143" i="17"/>
  <c r="D144" i="17"/>
  <c r="D145" i="17"/>
  <c r="D146" i="17"/>
  <c r="D147" i="17"/>
  <c r="D148" i="17"/>
  <c r="D149" i="17"/>
  <c r="D150" i="17"/>
  <c r="D151" i="17"/>
  <c r="D152" i="17"/>
  <c r="D153" i="17"/>
  <c r="D154" i="17"/>
  <c r="D155" i="17"/>
  <c r="I4" i="17" l="1"/>
  <c r="H4"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64" i="17"/>
  <c r="C65" i="17"/>
  <c r="C66" i="17"/>
  <c r="C67" i="17"/>
  <c r="C68" i="17"/>
  <c r="C69" i="17"/>
  <c r="C70" i="17"/>
  <c r="C71" i="17"/>
  <c r="C72" i="17"/>
  <c r="C73" i="17"/>
  <c r="C74" i="17"/>
  <c r="C75" i="17"/>
  <c r="C76" i="17"/>
  <c r="C77" i="17"/>
  <c r="C78" i="17"/>
  <c r="C79" i="17"/>
  <c r="C80" i="17"/>
  <c r="C81" i="17"/>
  <c r="C82" i="17"/>
  <c r="C83" i="17"/>
  <c r="C84" i="17"/>
  <c r="C85" i="17"/>
  <c r="C86" i="17"/>
  <c r="C87" i="17"/>
  <c r="C88" i="17"/>
  <c r="C89" i="17"/>
  <c r="C90" i="17"/>
  <c r="C91" i="17"/>
  <c r="C92" i="17"/>
  <c r="C93" i="17"/>
  <c r="C94" i="17"/>
  <c r="C95" i="17"/>
  <c r="C96" i="17"/>
  <c r="C97" i="17"/>
  <c r="C98" i="17"/>
  <c r="C99" i="17"/>
  <c r="C100" i="17"/>
  <c r="C101" i="17"/>
  <c r="C102" i="17"/>
  <c r="C103" i="17"/>
  <c r="C104" i="17"/>
  <c r="C105" i="17"/>
  <c r="C106" i="17"/>
  <c r="C107" i="17"/>
  <c r="C108" i="17"/>
  <c r="C109" i="17"/>
  <c r="C110" i="17"/>
  <c r="C111" i="17"/>
  <c r="C112" i="17"/>
  <c r="C113" i="17"/>
  <c r="C114" i="17"/>
  <c r="C115" i="17"/>
  <c r="C116" i="17"/>
  <c r="C117" i="17"/>
  <c r="C118" i="17"/>
  <c r="C119" i="17"/>
  <c r="C120" i="17"/>
  <c r="C121" i="17"/>
  <c r="C122" i="17"/>
  <c r="C123" i="17"/>
  <c r="C124" i="17"/>
  <c r="C125" i="17"/>
  <c r="C126" i="17"/>
  <c r="C127" i="17"/>
  <c r="C128" i="17"/>
  <c r="C129" i="17"/>
  <c r="C130" i="17"/>
  <c r="C131" i="17"/>
  <c r="C132" i="17"/>
  <c r="C133" i="17"/>
  <c r="C134" i="17"/>
  <c r="C135" i="17"/>
  <c r="C136" i="17"/>
  <c r="C137" i="17"/>
  <c r="C138" i="17"/>
  <c r="C139" i="17"/>
  <c r="C140" i="17"/>
  <c r="C141" i="17"/>
  <c r="C142" i="17"/>
  <c r="C143" i="17"/>
  <c r="C144" i="17"/>
  <c r="C145" i="17"/>
  <c r="C146" i="17"/>
  <c r="C147" i="17"/>
  <c r="C148" i="17"/>
  <c r="C149" i="17"/>
  <c r="C150" i="17"/>
  <c r="C151" i="17"/>
  <c r="C152" i="17"/>
  <c r="C153" i="17"/>
  <c r="C154" i="17"/>
  <c r="C155" i="17"/>
  <c r="C7" i="17"/>
  <c r="C5" i="17"/>
  <c r="AM4" i="17" l="1"/>
  <c r="I5" i="17" l="1"/>
  <c r="AM6" i="17" l="1"/>
  <c r="W6" i="17" l="1"/>
  <c r="W7" i="17"/>
  <c r="Z6" i="17" l="1"/>
  <c r="W8" i="17" l="1"/>
  <c r="AQ6" i="17"/>
  <c r="AQ7" i="17"/>
  <c r="AO6" i="17"/>
  <c r="AO7" i="17"/>
  <c r="Z7" i="17"/>
  <c r="AQ5" i="17"/>
  <c r="AO5" i="17"/>
  <c r="AM5" i="17"/>
  <c r="Z5" i="17"/>
  <c r="W5" i="17"/>
  <c r="D5" i="17"/>
  <c r="AO155" i="17" l="1"/>
  <c r="AO154" i="17"/>
  <c r="AO153" i="17"/>
  <c r="AO152" i="17"/>
  <c r="AO151" i="17"/>
  <c r="AO150" i="17"/>
  <c r="AO149" i="17"/>
  <c r="AO148" i="17"/>
  <c r="AO147" i="17"/>
  <c r="AO146" i="17"/>
  <c r="AO145" i="17"/>
  <c r="AO144" i="17"/>
  <c r="AO143" i="17"/>
  <c r="AO142" i="17"/>
  <c r="AO141" i="17"/>
  <c r="AO140" i="17"/>
  <c r="AO139" i="17"/>
  <c r="AO138" i="17"/>
  <c r="AO137" i="17"/>
  <c r="AO136" i="17"/>
  <c r="AO135" i="17"/>
  <c r="AO134" i="17"/>
  <c r="AO133" i="17"/>
  <c r="AO132" i="17"/>
  <c r="AO131" i="17"/>
  <c r="AO130" i="17"/>
  <c r="AO129" i="17"/>
  <c r="AO128" i="17"/>
  <c r="AO127" i="17"/>
  <c r="AO126" i="17"/>
  <c r="AO125" i="17"/>
  <c r="AO124" i="17"/>
  <c r="AO123" i="17"/>
  <c r="AO122" i="17"/>
  <c r="AO121" i="17"/>
  <c r="AO120" i="17"/>
  <c r="AO119" i="17"/>
  <c r="AO118" i="17"/>
  <c r="AO117" i="17"/>
  <c r="AO116" i="17"/>
  <c r="AO115" i="17"/>
  <c r="AO114" i="17"/>
  <c r="AO113" i="17"/>
  <c r="AO112" i="17"/>
  <c r="AO111" i="17"/>
  <c r="AO110" i="17"/>
  <c r="AO109" i="17"/>
  <c r="AO108" i="17"/>
  <c r="AO107" i="17"/>
  <c r="AO106" i="17"/>
  <c r="AO105" i="17"/>
  <c r="AO104" i="17"/>
  <c r="AO103" i="17"/>
  <c r="AO102" i="17"/>
  <c r="AO101" i="17"/>
  <c r="AO100" i="17"/>
  <c r="AO99" i="17"/>
  <c r="AO98" i="17"/>
  <c r="AO97" i="17"/>
  <c r="AO96" i="17"/>
  <c r="AO95" i="17"/>
  <c r="AO94" i="17"/>
  <c r="AO93" i="17"/>
  <c r="AO92" i="17"/>
  <c r="AO91" i="17"/>
  <c r="AO90" i="17"/>
  <c r="AO89" i="17"/>
  <c r="AO88" i="17"/>
  <c r="AO87" i="17"/>
  <c r="AO86" i="17"/>
  <c r="AO85" i="17"/>
  <c r="AO84" i="17"/>
  <c r="AO83" i="17"/>
  <c r="AO82" i="17"/>
  <c r="AO81" i="17"/>
  <c r="AO80" i="17"/>
  <c r="AO79" i="17"/>
  <c r="AO78" i="17"/>
  <c r="AO77" i="17"/>
  <c r="AO76" i="17"/>
  <c r="AO75" i="17"/>
  <c r="AO74" i="17"/>
  <c r="AO73" i="17"/>
  <c r="AO72" i="17"/>
  <c r="AO71" i="17"/>
  <c r="AO70" i="17"/>
  <c r="AO69" i="17"/>
  <c r="AO68" i="17"/>
  <c r="AO67" i="17"/>
  <c r="AO66" i="17"/>
  <c r="AO65" i="17"/>
  <c r="AO64" i="17"/>
  <c r="AO63" i="17"/>
  <c r="AO62" i="17"/>
  <c r="AO61" i="17"/>
  <c r="AO60" i="17"/>
  <c r="AO59" i="17"/>
  <c r="AO58" i="17"/>
  <c r="AO57" i="17"/>
  <c r="AO56" i="17"/>
  <c r="AO55" i="17"/>
  <c r="AO54" i="17"/>
  <c r="AO53" i="17"/>
  <c r="AO52" i="17"/>
  <c r="AO51" i="17"/>
  <c r="AO50" i="17"/>
  <c r="AO49" i="17"/>
  <c r="AO48" i="17"/>
  <c r="AO47" i="17"/>
  <c r="AO46" i="17"/>
  <c r="AO45" i="17"/>
  <c r="AO44" i="17"/>
  <c r="AO43" i="17"/>
  <c r="AO42" i="17"/>
  <c r="AO41" i="17"/>
  <c r="AO40" i="17"/>
  <c r="AO39" i="17"/>
  <c r="AO38" i="17"/>
  <c r="AO37" i="17"/>
  <c r="AO36" i="17"/>
  <c r="AO35" i="17"/>
  <c r="AO34" i="17"/>
  <c r="AO33" i="17"/>
  <c r="AO32" i="17"/>
  <c r="AO31" i="17"/>
  <c r="AO30" i="17"/>
  <c r="AO29" i="17"/>
  <c r="AO28" i="17"/>
  <c r="AO27" i="17"/>
  <c r="AO26" i="17"/>
  <c r="AO25" i="17"/>
  <c r="AO24" i="17"/>
  <c r="AO23" i="17"/>
  <c r="AO22" i="17"/>
  <c r="AO21" i="17"/>
  <c r="AO20" i="17"/>
  <c r="AO19" i="17"/>
  <c r="AO18" i="17"/>
  <c r="AO17" i="17"/>
  <c r="AO16" i="17"/>
  <c r="AO15" i="17"/>
  <c r="AO14" i="17"/>
  <c r="AO13" i="17"/>
  <c r="AO12" i="17"/>
  <c r="AO11" i="17"/>
  <c r="AO10" i="17"/>
  <c r="AO9" i="17"/>
  <c r="AO8" i="17"/>
  <c r="F1" i="17" l="1"/>
  <c r="D2" i="20" s="1"/>
  <c r="A1" i="17"/>
  <c r="D1" i="17" s="1"/>
  <c r="AM7" i="17"/>
  <c r="Z8" i="17"/>
  <c r="AM8" i="17"/>
  <c r="AQ8" i="17"/>
  <c r="W9" i="17"/>
  <c r="Z9" i="17"/>
  <c r="AM9" i="17"/>
  <c r="AQ9" i="17"/>
  <c r="W10" i="17"/>
  <c r="Z10" i="17"/>
  <c r="AM10" i="17"/>
  <c r="AQ10" i="17"/>
  <c r="W11" i="17"/>
  <c r="Z11" i="17"/>
  <c r="AM11" i="17"/>
  <c r="AQ11" i="17"/>
  <c r="W12" i="17"/>
  <c r="Z12" i="17"/>
  <c r="AM12" i="17"/>
  <c r="AQ12" i="17"/>
  <c r="W13" i="17"/>
  <c r="Z13" i="17"/>
  <c r="AM13" i="17"/>
  <c r="AQ13" i="17"/>
  <c r="W14" i="17"/>
  <c r="Z14" i="17"/>
  <c r="AM14" i="17"/>
  <c r="AQ14" i="17"/>
  <c r="W15" i="17"/>
  <c r="Z15" i="17"/>
  <c r="AM15" i="17"/>
  <c r="AQ15" i="17"/>
  <c r="W16" i="17"/>
  <c r="Z16" i="17"/>
  <c r="AM16" i="17"/>
  <c r="AQ16" i="17"/>
  <c r="W17" i="17"/>
  <c r="Z17" i="17"/>
  <c r="AM17" i="17"/>
  <c r="AQ17" i="17"/>
  <c r="W18" i="17"/>
  <c r="Z18" i="17"/>
  <c r="AM18" i="17"/>
  <c r="AQ18" i="17"/>
  <c r="W19" i="17"/>
  <c r="Z19" i="17"/>
  <c r="AM19" i="17"/>
  <c r="AQ19" i="17"/>
  <c r="W20" i="17"/>
  <c r="Z20" i="17"/>
  <c r="AM20" i="17"/>
  <c r="AQ20" i="17"/>
  <c r="W21" i="17"/>
  <c r="Z21" i="17"/>
  <c r="AM21" i="17"/>
  <c r="AQ21" i="17"/>
  <c r="W22" i="17"/>
  <c r="Z22" i="17"/>
  <c r="AM22" i="17"/>
  <c r="AQ22" i="17"/>
  <c r="W23" i="17"/>
  <c r="Z23" i="17"/>
  <c r="AM23" i="17"/>
  <c r="AQ23" i="17"/>
  <c r="W24" i="17"/>
  <c r="Z24" i="17"/>
  <c r="AM24" i="17"/>
  <c r="AQ24" i="17"/>
  <c r="W25" i="17"/>
  <c r="Z25" i="17"/>
  <c r="AM25" i="17"/>
  <c r="AQ25" i="17"/>
  <c r="W26" i="17"/>
  <c r="Z26" i="17"/>
  <c r="AM26" i="17"/>
  <c r="AQ26" i="17"/>
  <c r="W27" i="17"/>
  <c r="Z27" i="17"/>
  <c r="AM27" i="17"/>
  <c r="AQ27" i="17"/>
  <c r="W28" i="17"/>
  <c r="Z28" i="17"/>
  <c r="AM28" i="17"/>
  <c r="AQ28" i="17"/>
  <c r="W29" i="17"/>
  <c r="Z29" i="17"/>
  <c r="AM29" i="17"/>
  <c r="AQ29" i="17"/>
  <c r="W30" i="17"/>
  <c r="Z30" i="17"/>
  <c r="AM30" i="17"/>
  <c r="AQ30" i="17"/>
  <c r="W31" i="17"/>
  <c r="Z31" i="17"/>
  <c r="AM31" i="17"/>
  <c r="AQ31" i="17"/>
  <c r="W32" i="17"/>
  <c r="Z32" i="17"/>
  <c r="AM32" i="17"/>
  <c r="AQ32" i="17"/>
  <c r="W33" i="17"/>
  <c r="Z33" i="17"/>
  <c r="AM33" i="17"/>
  <c r="AQ33" i="17"/>
  <c r="W34" i="17"/>
  <c r="Z34" i="17"/>
  <c r="AM34" i="17"/>
  <c r="AQ34" i="17"/>
  <c r="W35" i="17"/>
  <c r="Z35" i="17"/>
  <c r="AM35" i="17"/>
  <c r="AQ35" i="17"/>
  <c r="W36" i="17"/>
  <c r="Z36" i="17"/>
  <c r="AM36" i="17"/>
  <c r="AQ36" i="17"/>
  <c r="W37" i="17"/>
  <c r="Z37" i="17"/>
  <c r="AM37" i="17"/>
  <c r="AQ37" i="17"/>
  <c r="W38" i="17"/>
  <c r="Z38" i="17"/>
  <c r="AM38" i="17"/>
  <c r="AQ38" i="17"/>
  <c r="W39" i="17"/>
  <c r="Z39" i="17"/>
  <c r="AM39" i="17"/>
  <c r="AQ39" i="17"/>
  <c r="W40" i="17"/>
  <c r="Z40" i="17"/>
  <c r="AM40" i="17"/>
  <c r="AQ40" i="17"/>
  <c r="W41" i="17"/>
  <c r="Z41" i="17"/>
  <c r="AM41" i="17"/>
  <c r="AQ41" i="17"/>
  <c r="W42" i="17"/>
  <c r="Z42" i="17"/>
  <c r="AM42" i="17"/>
  <c r="AQ42" i="17"/>
  <c r="W43" i="17"/>
  <c r="Z43" i="17"/>
  <c r="AM43" i="17"/>
  <c r="AQ43" i="17"/>
  <c r="W44" i="17"/>
  <c r="Z44" i="17"/>
  <c r="AM44" i="17"/>
  <c r="AQ44" i="17"/>
  <c r="W45" i="17"/>
  <c r="Z45" i="17"/>
  <c r="AM45" i="17"/>
  <c r="AQ45" i="17"/>
  <c r="W46" i="17"/>
  <c r="Z46" i="17"/>
  <c r="AM46" i="17"/>
  <c r="AQ46" i="17"/>
  <c r="W47" i="17"/>
  <c r="Z47" i="17"/>
  <c r="AM47" i="17"/>
  <c r="AQ47" i="17"/>
  <c r="W48" i="17"/>
  <c r="Z48" i="17"/>
  <c r="AM48" i="17"/>
  <c r="AQ48" i="17"/>
  <c r="W49" i="17"/>
  <c r="Z49" i="17"/>
  <c r="AM49" i="17"/>
  <c r="AQ49" i="17"/>
  <c r="W50" i="17"/>
  <c r="Z50" i="17"/>
  <c r="AM50" i="17"/>
  <c r="AQ50" i="17"/>
  <c r="W51" i="17"/>
  <c r="Z51" i="17"/>
  <c r="AM51" i="17"/>
  <c r="AQ51" i="17"/>
  <c r="W52" i="17"/>
  <c r="Z52" i="17"/>
  <c r="AM52" i="17"/>
  <c r="AQ52" i="17"/>
  <c r="W53" i="17"/>
  <c r="Z53" i="17"/>
  <c r="AM53" i="17"/>
  <c r="AQ53" i="17"/>
  <c r="W54" i="17"/>
  <c r="Z54" i="17"/>
  <c r="AM54" i="17"/>
  <c r="AQ54" i="17"/>
  <c r="W55" i="17"/>
  <c r="Z55" i="17"/>
  <c r="AM55" i="17"/>
  <c r="AQ55" i="17"/>
  <c r="W56" i="17"/>
  <c r="Z56" i="17"/>
  <c r="AM56" i="17"/>
  <c r="AQ56" i="17"/>
  <c r="W57" i="17"/>
  <c r="Z57" i="17"/>
  <c r="AM57" i="17"/>
  <c r="AQ57" i="17"/>
  <c r="W58" i="17"/>
  <c r="Z58" i="17"/>
  <c r="AM58" i="17"/>
  <c r="AQ58" i="17"/>
  <c r="W59" i="17"/>
  <c r="Z59" i="17"/>
  <c r="AM59" i="17"/>
  <c r="AQ59" i="17"/>
  <c r="W60" i="17"/>
  <c r="Z60" i="17"/>
  <c r="AM60" i="17"/>
  <c r="AQ60" i="17"/>
  <c r="W61" i="17"/>
  <c r="Z61" i="17"/>
  <c r="AM61" i="17"/>
  <c r="AQ61" i="17"/>
  <c r="W62" i="17"/>
  <c r="Z62" i="17"/>
  <c r="AM62" i="17"/>
  <c r="AQ62" i="17"/>
  <c r="W63" i="17"/>
  <c r="Z63" i="17"/>
  <c r="AM63" i="17"/>
  <c r="AQ63" i="17"/>
  <c r="W64" i="17"/>
  <c r="Z64" i="17"/>
  <c r="AM64" i="17"/>
  <c r="AQ64" i="17"/>
  <c r="W65" i="17"/>
  <c r="Z65" i="17"/>
  <c r="AM65" i="17"/>
  <c r="AQ65" i="17"/>
  <c r="W66" i="17"/>
  <c r="Z66" i="17"/>
  <c r="AM66" i="17"/>
  <c r="AQ66" i="17"/>
  <c r="W67" i="17"/>
  <c r="Z67" i="17"/>
  <c r="AM67" i="17"/>
  <c r="AQ67" i="17"/>
  <c r="W68" i="17"/>
  <c r="Z68" i="17"/>
  <c r="AM68" i="17"/>
  <c r="AQ68" i="17"/>
  <c r="W69" i="17"/>
  <c r="Z69" i="17"/>
  <c r="AM69" i="17"/>
  <c r="AQ69" i="17"/>
  <c r="W70" i="17"/>
  <c r="Z70" i="17"/>
  <c r="AM70" i="17"/>
  <c r="AQ70" i="17"/>
  <c r="W71" i="17"/>
  <c r="Z71" i="17"/>
  <c r="AM71" i="17"/>
  <c r="AQ71" i="17"/>
  <c r="W72" i="17"/>
  <c r="Z72" i="17"/>
  <c r="AM72" i="17"/>
  <c r="AQ72" i="17"/>
  <c r="W73" i="17"/>
  <c r="Z73" i="17"/>
  <c r="AM73" i="17"/>
  <c r="AQ73" i="17"/>
  <c r="W74" i="17"/>
  <c r="Z74" i="17"/>
  <c r="AM74" i="17"/>
  <c r="AQ74" i="17"/>
  <c r="W75" i="17"/>
  <c r="Z75" i="17"/>
  <c r="AM75" i="17"/>
  <c r="AQ75" i="17"/>
  <c r="W76" i="17"/>
  <c r="Z76" i="17"/>
  <c r="AM76" i="17"/>
  <c r="AQ76" i="17"/>
  <c r="W77" i="17"/>
  <c r="Z77" i="17"/>
  <c r="AM77" i="17"/>
  <c r="AQ77" i="17"/>
  <c r="W78" i="17"/>
  <c r="Z78" i="17"/>
  <c r="AM78" i="17"/>
  <c r="AQ78" i="17"/>
  <c r="W79" i="17"/>
  <c r="Z79" i="17"/>
  <c r="AM79" i="17"/>
  <c r="AQ79" i="17"/>
  <c r="W80" i="17"/>
  <c r="Z80" i="17"/>
  <c r="AM80" i="17"/>
  <c r="AQ80" i="17"/>
  <c r="W81" i="17"/>
  <c r="Z81" i="17"/>
  <c r="AM81" i="17"/>
  <c r="AQ81" i="17"/>
  <c r="W82" i="17"/>
  <c r="Z82" i="17"/>
  <c r="AM82" i="17"/>
  <c r="AQ82" i="17"/>
  <c r="W83" i="17"/>
  <c r="Z83" i="17"/>
  <c r="AM83" i="17"/>
  <c r="AQ83" i="17"/>
  <c r="W84" i="17"/>
  <c r="Z84" i="17"/>
  <c r="AM84" i="17"/>
  <c r="AQ84" i="17"/>
  <c r="W85" i="17"/>
  <c r="Z85" i="17"/>
  <c r="AM85" i="17"/>
  <c r="AQ85" i="17"/>
  <c r="W86" i="17"/>
  <c r="Z86" i="17"/>
  <c r="AM86" i="17"/>
  <c r="AQ86" i="17"/>
  <c r="W87" i="17"/>
  <c r="Z87" i="17"/>
  <c r="AM87" i="17"/>
  <c r="AQ87" i="17"/>
  <c r="W88" i="17"/>
  <c r="Z88" i="17"/>
  <c r="AM88" i="17"/>
  <c r="AQ88" i="17"/>
  <c r="W89" i="17"/>
  <c r="Z89" i="17"/>
  <c r="AM89" i="17"/>
  <c r="AQ89" i="17"/>
  <c r="W90" i="17"/>
  <c r="Z90" i="17"/>
  <c r="AM90" i="17"/>
  <c r="AQ90" i="17"/>
  <c r="W91" i="17"/>
  <c r="Z91" i="17"/>
  <c r="AM91" i="17"/>
  <c r="AQ91" i="17"/>
  <c r="W92" i="17"/>
  <c r="Z92" i="17"/>
  <c r="AM92" i="17"/>
  <c r="AQ92" i="17"/>
  <c r="W93" i="17"/>
  <c r="Z93" i="17"/>
  <c r="AM93" i="17"/>
  <c r="AQ93" i="17"/>
  <c r="W94" i="17"/>
  <c r="Z94" i="17"/>
  <c r="AM94" i="17"/>
  <c r="AQ94" i="17"/>
  <c r="W95" i="17"/>
  <c r="Z95" i="17"/>
  <c r="AM95" i="17"/>
  <c r="AQ95" i="17"/>
  <c r="W96" i="17"/>
  <c r="Z96" i="17"/>
  <c r="AM96" i="17"/>
  <c r="AQ96" i="17"/>
  <c r="W97" i="17"/>
  <c r="Z97" i="17"/>
  <c r="AM97" i="17"/>
  <c r="AQ97" i="17"/>
  <c r="W98" i="17"/>
  <c r="Z98" i="17"/>
  <c r="AM98" i="17"/>
  <c r="AQ98" i="17"/>
  <c r="W99" i="17"/>
  <c r="Z99" i="17"/>
  <c r="AM99" i="17"/>
  <c r="AQ99" i="17"/>
  <c r="W100" i="17"/>
  <c r="Z100" i="17"/>
  <c r="AM100" i="17"/>
  <c r="AQ100" i="17"/>
  <c r="W101" i="17"/>
  <c r="Z101" i="17"/>
  <c r="AM101" i="17"/>
  <c r="AQ101" i="17"/>
  <c r="W102" i="17"/>
  <c r="Z102" i="17"/>
  <c r="AM102" i="17"/>
  <c r="AQ102" i="17"/>
  <c r="W103" i="17"/>
  <c r="Z103" i="17"/>
  <c r="AM103" i="17"/>
  <c r="AQ103" i="17"/>
  <c r="W104" i="17"/>
  <c r="Z104" i="17"/>
  <c r="AM104" i="17"/>
  <c r="AQ104" i="17"/>
  <c r="W105" i="17"/>
  <c r="Z105" i="17"/>
  <c r="AM105" i="17"/>
  <c r="AQ105" i="17"/>
  <c r="W106" i="17"/>
  <c r="Z106" i="17"/>
  <c r="AM106" i="17"/>
  <c r="AQ106" i="17"/>
  <c r="W107" i="17"/>
  <c r="Z107" i="17"/>
  <c r="AM107" i="17"/>
  <c r="AQ107" i="17"/>
  <c r="W108" i="17"/>
  <c r="Z108" i="17"/>
  <c r="AM108" i="17"/>
  <c r="AQ108" i="17"/>
  <c r="W109" i="17"/>
  <c r="Z109" i="17"/>
  <c r="AM109" i="17"/>
  <c r="AQ109" i="17"/>
  <c r="W110" i="17"/>
  <c r="Z110" i="17"/>
  <c r="AM110" i="17"/>
  <c r="AQ110" i="17"/>
  <c r="W111" i="17"/>
  <c r="Z111" i="17"/>
  <c r="AM111" i="17"/>
  <c r="AQ111" i="17"/>
  <c r="W112" i="17"/>
  <c r="Z112" i="17"/>
  <c r="AM112" i="17"/>
  <c r="AQ112" i="17"/>
  <c r="W113" i="17"/>
  <c r="Z113" i="17"/>
  <c r="AM113" i="17"/>
  <c r="AQ113" i="17"/>
  <c r="W114" i="17"/>
  <c r="Z114" i="17"/>
  <c r="AM114" i="17"/>
  <c r="AQ114" i="17"/>
  <c r="W115" i="17"/>
  <c r="Z115" i="17"/>
  <c r="AM115" i="17"/>
  <c r="AQ115" i="17"/>
  <c r="W116" i="17"/>
  <c r="Z116" i="17"/>
  <c r="AM116" i="17"/>
  <c r="AQ116" i="17"/>
  <c r="W117" i="17"/>
  <c r="Z117" i="17"/>
  <c r="AM117" i="17"/>
  <c r="AQ117" i="17"/>
  <c r="W118" i="17"/>
  <c r="Z118" i="17"/>
  <c r="AM118" i="17"/>
  <c r="AQ118" i="17"/>
  <c r="W119" i="17"/>
  <c r="Z119" i="17"/>
  <c r="AM119" i="17"/>
  <c r="AQ119" i="17"/>
  <c r="W120" i="17"/>
  <c r="Z120" i="17"/>
  <c r="AM120" i="17"/>
  <c r="AQ120" i="17"/>
  <c r="W121" i="17"/>
  <c r="Z121" i="17"/>
  <c r="AM121" i="17"/>
  <c r="AQ121" i="17"/>
  <c r="W122" i="17"/>
  <c r="Z122" i="17"/>
  <c r="AM122" i="17"/>
  <c r="AQ122" i="17"/>
  <c r="W123" i="17"/>
  <c r="Z123" i="17"/>
  <c r="AM123" i="17"/>
  <c r="AQ123" i="17"/>
  <c r="W124" i="17"/>
  <c r="Z124" i="17"/>
  <c r="AM124" i="17"/>
  <c r="AQ124" i="17"/>
  <c r="W125" i="17"/>
  <c r="Z125" i="17"/>
  <c r="AM125" i="17"/>
  <c r="AQ125" i="17"/>
  <c r="W126" i="17"/>
  <c r="Z126" i="17"/>
  <c r="AM126" i="17"/>
  <c r="AQ126" i="17"/>
  <c r="W127" i="17"/>
  <c r="Z127" i="17"/>
  <c r="AM127" i="17"/>
  <c r="AQ127" i="17"/>
  <c r="W128" i="17"/>
  <c r="Z128" i="17"/>
  <c r="AM128" i="17"/>
  <c r="AQ128" i="17"/>
  <c r="W129" i="17"/>
  <c r="Z129" i="17"/>
  <c r="AM129" i="17"/>
  <c r="AQ129" i="17"/>
  <c r="W130" i="17"/>
  <c r="Z130" i="17"/>
  <c r="AM130" i="17"/>
  <c r="AQ130" i="17"/>
  <c r="W131" i="17"/>
  <c r="Z131" i="17"/>
  <c r="AM131" i="17"/>
  <c r="AQ131" i="17"/>
  <c r="W132" i="17"/>
  <c r="Z132" i="17"/>
  <c r="AM132" i="17"/>
  <c r="AQ132" i="17"/>
  <c r="W133" i="17"/>
  <c r="Z133" i="17"/>
  <c r="AM133" i="17"/>
  <c r="AQ133" i="17"/>
  <c r="W134" i="17"/>
  <c r="Z134" i="17"/>
  <c r="AM134" i="17"/>
  <c r="AQ134" i="17"/>
  <c r="W135" i="17"/>
  <c r="Z135" i="17"/>
  <c r="AM135" i="17"/>
  <c r="AQ135" i="17"/>
  <c r="W136" i="17"/>
  <c r="Z136" i="17"/>
  <c r="AM136" i="17"/>
  <c r="AQ136" i="17"/>
  <c r="W137" i="17"/>
  <c r="Z137" i="17"/>
  <c r="AM137" i="17"/>
  <c r="AQ137" i="17"/>
  <c r="W138" i="17"/>
  <c r="Z138" i="17"/>
  <c r="AM138" i="17"/>
  <c r="AQ138" i="17"/>
  <c r="W139" i="17"/>
  <c r="Z139" i="17"/>
  <c r="AM139" i="17"/>
  <c r="AQ139" i="17"/>
  <c r="W140" i="17"/>
  <c r="Z140" i="17"/>
  <c r="AM140" i="17"/>
  <c r="AQ140" i="17"/>
  <c r="W141" i="17"/>
  <c r="Z141" i="17"/>
  <c r="AM141" i="17"/>
  <c r="AQ141" i="17"/>
  <c r="W142" i="17"/>
  <c r="Z142" i="17"/>
  <c r="AM142" i="17"/>
  <c r="AQ142" i="17"/>
  <c r="W143" i="17"/>
  <c r="Z143" i="17"/>
  <c r="AM143" i="17"/>
  <c r="AQ143" i="17"/>
  <c r="W144" i="17"/>
  <c r="Z144" i="17"/>
  <c r="AM144" i="17"/>
  <c r="AQ144" i="17"/>
  <c r="W145" i="17"/>
  <c r="Z145" i="17"/>
  <c r="AM145" i="17"/>
  <c r="AQ145" i="17"/>
  <c r="W146" i="17"/>
  <c r="Z146" i="17"/>
  <c r="AM146" i="17"/>
  <c r="AQ146" i="17"/>
  <c r="W147" i="17"/>
  <c r="Z147" i="17"/>
  <c r="AM147" i="17"/>
  <c r="AQ147" i="17"/>
  <c r="W148" i="17"/>
  <c r="Z148" i="17"/>
  <c r="AM148" i="17"/>
  <c r="AQ148" i="17"/>
  <c r="W149" i="17"/>
  <c r="Z149" i="17"/>
  <c r="AM149" i="17"/>
  <c r="AQ149" i="17"/>
  <c r="W150" i="17"/>
  <c r="Z150" i="17"/>
  <c r="AM150" i="17"/>
  <c r="AQ150" i="17"/>
  <c r="W151" i="17"/>
  <c r="Z151" i="17"/>
  <c r="AM151" i="17"/>
  <c r="AQ151" i="17"/>
  <c r="W152" i="17"/>
  <c r="Z152" i="17"/>
  <c r="AM152" i="17"/>
  <c r="AQ152" i="17"/>
  <c r="W153" i="17"/>
  <c r="Z153" i="17"/>
  <c r="AM153" i="17"/>
  <c r="AQ153" i="17"/>
  <c r="W154" i="17"/>
  <c r="Z154" i="17"/>
  <c r="AM154" i="17"/>
  <c r="AQ154" i="17"/>
  <c r="W155" i="17"/>
  <c r="Z155" i="17"/>
  <c r="AM155" i="17"/>
  <c r="AQ155" i="17"/>
  <c r="BC4" i="17"/>
  <c r="BC5" i="17"/>
  <c r="A152" i="20"/>
  <c r="B152" i="20"/>
  <c r="C152" i="20"/>
  <c r="D152" i="20"/>
  <c r="E152" i="20"/>
  <c r="F152" i="20"/>
  <c r="G152" i="20"/>
  <c r="A153" i="20"/>
  <c r="B153" i="20"/>
  <c r="C153" i="20"/>
  <c r="D153" i="20"/>
  <c r="E153" i="20"/>
  <c r="F153" i="20"/>
  <c r="G153" i="20"/>
  <c r="A154" i="20"/>
  <c r="B154" i="20"/>
  <c r="C154" i="20"/>
  <c r="D154" i="20"/>
  <c r="E154" i="20"/>
  <c r="F154" i="20"/>
  <c r="G154" i="20"/>
  <c r="A155" i="20"/>
  <c r="B155" i="20"/>
  <c r="C155" i="20"/>
  <c r="D155" i="20"/>
  <c r="E155" i="20"/>
  <c r="F155" i="20"/>
  <c r="G155" i="20"/>
  <c r="A156" i="20"/>
  <c r="B156" i="20"/>
  <c r="C156" i="20"/>
  <c r="D156" i="20"/>
  <c r="E156" i="20"/>
  <c r="F156" i="20"/>
  <c r="G156" i="20"/>
  <c r="A157" i="20"/>
  <c r="B157" i="20"/>
  <c r="C157" i="20"/>
  <c r="D157" i="20"/>
  <c r="E157" i="20"/>
  <c r="F157" i="20"/>
  <c r="G157" i="20"/>
  <c r="A158" i="20"/>
  <c r="B158" i="20"/>
  <c r="C158" i="20"/>
  <c r="D158" i="20"/>
  <c r="E158" i="20"/>
  <c r="F158" i="20"/>
  <c r="G158" i="20"/>
  <c r="A159" i="20"/>
  <c r="B159" i="20"/>
  <c r="C159" i="20"/>
  <c r="D159" i="20"/>
  <c r="E159" i="20"/>
  <c r="F159" i="20"/>
  <c r="G159" i="20"/>
  <c r="A146" i="20"/>
  <c r="B146" i="20"/>
  <c r="C146" i="20"/>
  <c r="D146" i="20"/>
  <c r="E146" i="20"/>
  <c r="F146" i="20"/>
  <c r="G146" i="20"/>
  <c r="A147" i="20"/>
  <c r="B147" i="20"/>
  <c r="C147" i="20"/>
  <c r="D147" i="20"/>
  <c r="E147" i="20"/>
  <c r="F147" i="20"/>
  <c r="G147" i="20"/>
  <c r="A148" i="20"/>
  <c r="B148" i="20"/>
  <c r="C148" i="20"/>
  <c r="D148" i="20"/>
  <c r="E148" i="20"/>
  <c r="F148" i="20"/>
  <c r="G148" i="20"/>
  <c r="A149" i="20"/>
  <c r="B149" i="20"/>
  <c r="C149" i="20"/>
  <c r="D149" i="20"/>
  <c r="E149" i="20"/>
  <c r="F149" i="20"/>
  <c r="G149" i="20"/>
  <c r="A150" i="20"/>
  <c r="B150" i="20"/>
  <c r="C150" i="20"/>
  <c r="D150" i="20"/>
  <c r="E150" i="20"/>
  <c r="F150" i="20"/>
  <c r="G150" i="20"/>
  <c r="A151" i="20"/>
  <c r="B151" i="20"/>
  <c r="C151" i="20"/>
  <c r="D151" i="20"/>
  <c r="E151" i="20"/>
  <c r="F151" i="20"/>
  <c r="G151" i="20"/>
  <c r="A138" i="20"/>
  <c r="B138" i="20"/>
  <c r="C138" i="20"/>
  <c r="D138" i="20"/>
  <c r="E138" i="20"/>
  <c r="F138" i="20"/>
  <c r="G138" i="20"/>
  <c r="A139" i="20"/>
  <c r="B139" i="20"/>
  <c r="C139" i="20"/>
  <c r="D139" i="20"/>
  <c r="E139" i="20"/>
  <c r="F139" i="20"/>
  <c r="G139" i="20"/>
  <c r="A140" i="20"/>
  <c r="B140" i="20"/>
  <c r="C140" i="20"/>
  <c r="D140" i="20"/>
  <c r="E140" i="20"/>
  <c r="F140" i="20"/>
  <c r="G140" i="20"/>
  <c r="A141" i="20"/>
  <c r="B141" i="20"/>
  <c r="C141" i="20"/>
  <c r="D141" i="20"/>
  <c r="E141" i="20"/>
  <c r="F141" i="20"/>
  <c r="G141" i="20"/>
  <c r="A142" i="20"/>
  <c r="B142" i="20"/>
  <c r="C142" i="20"/>
  <c r="D142" i="20"/>
  <c r="E142" i="20"/>
  <c r="F142" i="20"/>
  <c r="G142" i="20"/>
  <c r="A143" i="20"/>
  <c r="B143" i="20"/>
  <c r="C143" i="20"/>
  <c r="D143" i="20"/>
  <c r="E143" i="20"/>
  <c r="F143" i="20"/>
  <c r="G143" i="20"/>
  <c r="A144" i="20"/>
  <c r="B144" i="20"/>
  <c r="C144" i="20"/>
  <c r="D144" i="20"/>
  <c r="E144" i="20"/>
  <c r="F144" i="20"/>
  <c r="G144" i="20"/>
  <c r="A145" i="20"/>
  <c r="B145" i="20"/>
  <c r="C145" i="20"/>
  <c r="D145" i="20"/>
  <c r="E145" i="20"/>
  <c r="F145" i="20"/>
  <c r="G145" i="20"/>
  <c r="A83" i="20"/>
  <c r="B83" i="20"/>
  <c r="C83" i="20"/>
  <c r="D83" i="20"/>
  <c r="E83" i="20"/>
  <c r="F83" i="20"/>
  <c r="G83" i="20"/>
  <c r="A84" i="20"/>
  <c r="B84" i="20"/>
  <c r="C84" i="20"/>
  <c r="D84" i="20"/>
  <c r="E84" i="20"/>
  <c r="F84" i="20"/>
  <c r="G84" i="20"/>
  <c r="A85" i="20"/>
  <c r="B85" i="20"/>
  <c r="C85" i="20"/>
  <c r="D85" i="20"/>
  <c r="E85" i="20"/>
  <c r="F85" i="20"/>
  <c r="G85" i="20"/>
  <c r="A86" i="20"/>
  <c r="B86" i="20"/>
  <c r="C86" i="20"/>
  <c r="D86" i="20"/>
  <c r="E86" i="20"/>
  <c r="F86" i="20"/>
  <c r="G86" i="20"/>
  <c r="A87" i="20"/>
  <c r="B87" i="20"/>
  <c r="C87" i="20"/>
  <c r="D87" i="20"/>
  <c r="E87" i="20"/>
  <c r="F87" i="20"/>
  <c r="G87" i="20"/>
  <c r="A88" i="20"/>
  <c r="B88" i="20"/>
  <c r="C88" i="20"/>
  <c r="D88" i="20"/>
  <c r="E88" i="20"/>
  <c r="F88" i="20"/>
  <c r="G88" i="20"/>
  <c r="A89" i="20"/>
  <c r="B89" i="20"/>
  <c r="C89" i="20"/>
  <c r="D89" i="20"/>
  <c r="E89" i="20"/>
  <c r="F89" i="20"/>
  <c r="G89" i="20"/>
  <c r="A90" i="20"/>
  <c r="B90" i="20"/>
  <c r="C90" i="20"/>
  <c r="D90" i="20"/>
  <c r="E90" i="20"/>
  <c r="F90" i="20"/>
  <c r="G90" i="20"/>
  <c r="A91" i="20"/>
  <c r="B91" i="20"/>
  <c r="C91" i="20"/>
  <c r="D91" i="20"/>
  <c r="E91" i="20"/>
  <c r="F91" i="20"/>
  <c r="G91" i="20"/>
  <c r="A92" i="20"/>
  <c r="B92" i="20"/>
  <c r="C92" i="20"/>
  <c r="D92" i="20"/>
  <c r="E92" i="20"/>
  <c r="F92" i="20"/>
  <c r="G92" i="20"/>
  <c r="A93" i="20"/>
  <c r="B93" i="20"/>
  <c r="C93" i="20"/>
  <c r="D93" i="20"/>
  <c r="E93" i="20"/>
  <c r="F93" i="20"/>
  <c r="G93" i="20"/>
  <c r="A94" i="20"/>
  <c r="B94" i="20"/>
  <c r="C94" i="20"/>
  <c r="D94" i="20"/>
  <c r="E94" i="20"/>
  <c r="F94" i="20"/>
  <c r="G94" i="20"/>
  <c r="A95" i="20"/>
  <c r="B95" i="20"/>
  <c r="C95" i="20"/>
  <c r="D95" i="20"/>
  <c r="E95" i="20"/>
  <c r="F95" i="20"/>
  <c r="G95" i="20"/>
  <c r="A96" i="20"/>
  <c r="B96" i="20"/>
  <c r="C96" i="20"/>
  <c r="D96" i="20"/>
  <c r="E96" i="20"/>
  <c r="F96" i="20"/>
  <c r="G96" i="20"/>
  <c r="A97" i="20"/>
  <c r="B97" i="20"/>
  <c r="C97" i="20"/>
  <c r="D97" i="20"/>
  <c r="E97" i="20"/>
  <c r="F97" i="20"/>
  <c r="G97" i="20"/>
  <c r="A98" i="20"/>
  <c r="B98" i="20"/>
  <c r="C98" i="20"/>
  <c r="D98" i="20"/>
  <c r="E98" i="20"/>
  <c r="F98" i="20"/>
  <c r="G98" i="20"/>
  <c r="A99" i="20"/>
  <c r="B99" i="20"/>
  <c r="C99" i="20"/>
  <c r="D99" i="20"/>
  <c r="E99" i="20"/>
  <c r="F99" i="20"/>
  <c r="G99" i="20"/>
  <c r="A100" i="20"/>
  <c r="B100" i="20"/>
  <c r="C100" i="20"/>
  <c r="D100" i="20"/>
  <c r="E100" i="20"/>
  <c r="F100" i="20"/>
  <c r="G100" i="20"/>
  <c r="A101" i="20"/>
  <c r="B101" i="20"/>
  <c r="C101" i="20"/>
  <c r="D101" i="20"/>
  <c r="E101" i="20"/>
  <c r="F101" i="20"/>
  <c r="G101" i="20"/>
  <c r="A102" i="20"/>
  <c r="B102" i="20"/>
  <c r="C102" i="20"/>
  <c r="D102" i="20"/>
  <c r="E102" i="20"/>
  <c r="F102" i="20"/>
  <c r="G102" i="20"/>
  <c r="A103" i="20"/>
  <c r="B103" i="20"/>
  <c r="C103" i="20"/>
  <c r="D103" i="20"/>
  <c r="E103" i="20"/>
  <c r="F103" i="20"/>
  <c r="G103" i="20"/>
  <c r="A104" i="20"/>
  <c r="B104" i="20"/>
  <c r="C104" i="20"/>
  <c r="D104" i="20"/>
  <c r="E104" i="20"/>
  <c r="F104" i="20"/>
  <c r="G104" i="20"/>
  <c r="A105" i="20"/>
  <c r="B105" i="20"/>
  <c r="C105" i="20"/>
  <c r="D105" i="20"/>
  <c r="E105" i="20"/>
  <c r="F105" i="20"/>
  <c r="G105" i="20"/>
  <c r="A106" i="20"/>
  <c r="B106" i="20"/>
  <c r="C106" i="20"/>
  <c r="D106" i="20"/>
  <c r="E106" i="20"/>
  <c r="F106" i="20"/>
  <c r="G106" i="20"/>
  <c r="A107" i="20"/>
  <c r="B107" i="20"/>
  <c r="C107" i="20"/>
  <c r="D107" i="20"/>
  <c r="E107" i="20"/>
  <c r="F107" i="20"/>
  <c r="G107" i="20"/>
  <c r="A108" i="20"/>
  <c r="B108" i="20"/>
  <c r="C108" i="20"/>
  <c r="D108" i="20"/>
  <c r="E108" i="20"/>
  <c r="F108" i="20"/>
  <c r="G108" i="20"/>
  <c r="A109" i="20"/>
  <c r="B109" i="20"/>
  <c r="C109" i="20"/>
  <c r="D109" i="20"/>
  <c r="E109" i="20"/>
  <c r="F109" i="20"/>
  <c r="G109" i="20"/>
  <c r="A110" i="20"/>
  <c r="B110" i="20"/>
  <c r="C110" i="20"/>
  <c r="D110" i="20"/>
  <c r="E110" i="20"/>
  <c r="F110" i="20"/>
  <c r="G110" i="20"/>
  <c r="A111" i="20"/>
  <c r="B111" i="20"/>
  <c r="C111" i="20"/>
  <c r="D111" i="20"/>
  <c r="E111" i="20"/>
  <c r="F111" i="20"/>
  <c r="G111" i="20"/>
  <c r="A112" i="20"/>
  <c r="B112" i="20"/>
  <c r="C112" i="20"/>
  <c r="D112" i="20"/>
  <c r="E112" i="20"/>
  <c r="F112" i="20"/>
  <c r="G112" i="20"/>
  <c r="A113" i="20"/>
  <c r="B113" i="20"/>
  <c r="C113" i="20"/>
  <c r="D113" i="20"/>
  <c r="E113" i="20"/>
  <c r="F113" i="20"/>
  <c r="G113" i="20"/>
  <c r="A114" i="20"/>
  <c r="B114" i="20"/>
  <c r="C114" i="20"/>
  <c r="D114" i="20"/>
  <c r="E114" i="20"/>
  <c r="F114" i="20"/>
  <c r="G114" i="20"/>
  <c r="A115" i="20"/>
  <c r="B115" i="20"/>
  <c r="C115" i="20"/>
  <c r="D115" i="20"/>
  <c r="E115" i="20"/>
  <c r="F115" i="20"/>
  <c r="G115" i="20"/>
  <c r="A116" i="20"/>
  <c r="B116" i="20"/>
  <c r="C116" i="20"/>
  <c r="D116" i="20"/>
  <c r="E116" i="20"/>
  <c r="F116" i="20"/>
  <c r="G116" i="20"/>
  <c r="A117" i="20"/>
  <c r="B117" i="20"/>
  <c r="C117" i="20"/>
  <c r="D117" i="20"/>
  <c r="E117" i="20"/>
  <c r="F117" i="20"/>
  <c r="G117" i="20"/>
  <c r="A118" i="20"/>
  <c r="B118" i="20"/>
  <c r="C118" i="20"/>
  <c r="D118" i="20"/>
  <c r="E118" i="20"/>
  <c r="F118" i="20"/>
  <c r="G118" i="20"/>
  <c r="A119" i="20"/>
  <c r="B119" i="20"/>
  <c r="C119" i="20"/>
  <c r="D119" i="20"/>
  <c r="E119" i="20"/>
  <c r="F119" i="20"/>
  <c r="G119" i="20"/>
  <c r="A120" i="20"/>
  <c r="B120" i="20"/>
  <c r="C120" i="20"/>
  <c r="D120" i="20"/>
  <c r="E120" i="20"/>
  <c r="F120" i="20"/>
  <c r="G120" i="20"/>
  <c r="A121" i="20"/>
  <c r="B121" i="20"/>
  <c r="C121" i="20"/>
  <c r="D121" i="20"/>
  <c r="E121" i="20"/>
  <c r="F121" i="20"/>
  <c r="G121" i="20"/>
  <c r="A122" i="20"/>
  <c r="B122" i="20"/>
  <c r="C122" i="20"/>
  <c r="D122" i="20"/>
  <c r="E122" i="20"/>
  <c r="F122" i="20"/>
  <c r="G122" i="20"/>
  <c r="A123" i="20"/>
  <c r="B123" i="20"/>
  <c r="C123" i="20"/>
  <c r="D123" i="20"/>
  <c r="E123" i="20"/>
  <c r="F123" i="20"/>
  <c r="G123" i="20"/>
  <c r="A124" i="20"/>
  <c r="B124" i="20"/>
  <c r="C124" i="20"/>
  <c r="D124" i="20"/>
  <c r="E124" i="20"/>
  <c r="F124" i="20"/>
  <c r="G124" i="20"/>
  <c r="A125" i="20"/>
  <c r="B125" i="20"/>
  <c r="C125" i="20"/>
  <c r="D125" i="20"/>
  <c r="E125" i="20"/>
  <c r="F125" i="20"/>
  <c r="G125" i="20"/>
  <c r="A126" i="20"/>
  <c r="B126" i="20"/>
  <c r="C126" i="20"/>
  <c r="D126" i="20"/>
  <c r="E126" i="20"/>
  <c r="F126" i="20"/>
  <c r="G126" i="20"/>
  <c r="A127" i="20"/>
  <c r="B127" i="20"/>
  <c r="C127" i="20"/>
  <c r="D127" i="20"/>
  <c r="E127" i="20"/>
  <c r="F127" i="20"/>
  <c r="G127" i="20"/>
  <c r="A128" i="20"/>
  <c r="B128" i="20"/>
  <c r="C128" i="20"/>
  <c r="D128" i="20"/>
  <c r="E128" i="20"/>
  <c r="F128" i="20"/>
  <c r="G128" i="20"/>
  <c r="A129" i="20"/>
  <c r="B129" i="20"/>
  <c r="C129" i="20"/>
  <c r="D129" i="20"/>
  <c r="E129" i="20"/>
  <c r="F129" i="20"/>
  <c r="G129" i="20"/>
  <c r="A130" i="20"/>
  <c r="B130" i="20"/>
  <c r="C130" i="20"/>
  <c r="D130" i="20"/>
  <c r="E130" i="20"/>
  <c r="F130" i="20"/>
  <c r="G130" i="20"/>
  <c r="A131" i="20"/>
  <c r="B131" i="20"/>
  <c r="C131" i="20"/>
  <c r="D131" i="20"/>
  <c r="E131" i="20"/>
  <c r="F131" i="20"/>
  <c r="G131" i="20"/>
  <c r="A132" i="20"/>
  <c r="B132" i="20"/>
  <c r="C132" i="20"/>
  <c r="D132" i="20"/>
  <c r="E132" i="20"/>
  <c r="F132" i="20"/>
  <c r="G132" i="20"/>
  <c r="A133" i="20"/>
  <c r="B133" i="20"/>
  <c r="C133" i="20"/>
  <c r="D133" i="20"/>
  <c r="E133" i="20"/>
  <c r="F133" i="20"/>
  <c r="G133" i="20"/>
  <c r="A134" i="20"/>
  <c r="B134" i="20"/>
  <c r="C134" i="20"/>
  <c r="D134" i="20"/>
  <c r="E134" i="20"/>
  <c r="F134" i="20"/>
  <c r="G134" i="20"/>
  <c r="A135" i="20"/>
  <c r="B135" i="20"/>
  <c r="C135" i="20"/>
  <c r="D135" i="20"/>
  <c r="E135" i="20"/>
  <c r="F135" i="20"/>
  <c r="G135" i="20"/>
  <c r="A136" i="20"/>
  <c r="B136" i="20"/>
  <c r="C136" i="20"/>
  <c r="D136" i="20"/>
  <c r="E136" i="20"/>
  <c r="F136" i="20"/>
  <c r="G136" i="20"/>
  <c r="A137" i="20"/>
  <c r="B137" i="20"/>
  <c r="C137" i="20"/>
  <c r="D137" i="20"/>
  <c r="E137" i="20"/>
  <c r="F137" i="20"/>
  <c r="G137" i="20"/>
  <c r="A80" i="20"/>
  <c r="B80" i="20"/>
  <c r="C80" i="20"/>
  <c r="D80" i="20"/>
  <c r="E80" i="20"/>
  <c r="F80" i="20"/>
  <c r="G80" i="20"/>
  <c r="A81" i="20"/>
  <c r="B81" i="20"/>
  <c r="C81" i="20"/>
  <c r="D81" i="20"/>
  <c r="E81" i="20"/>
  <c r="F81" i="20"/>
  <c r="G81" i="20"/>
  <c r="A82" i="20"/>
  <c r="B82" i="20"/>
  <c r="C82" i="20"/>
  <c r="D82" i="20"/>
  <c r="E82" i="20"/>
  <c r="F82" i="20"/>
  <c r="G82" i="20"/>
  <c r="BC76" i="17"/>
  <c r="BC77" i="17"/>
  <c r="BC78" i="17"/>
  <c r="BC79" i="17"/>
  <c r="BC80" i="17"/>
  <c r="BC81" i="17"/>
  <c r="BC82" i="17"/>
  <c r="BC83" i="17"/>
  <c r="BC84" i="17"/>
  <c r="BC85" i="17"/>
  <c r="BC86" i="17"/>
  <c r="BC87" i="17"/>
  <c r="BC88" i="17"/>
  <c r="BC89" i="17"/>
  <c r="BC90" i="17"/>
  <c r="BC91" i="17"/>
  <c r="BC92" i="17"/>
  <c r="BC93" i="17"/>
  <c r="BC94" i="17"/>
  <c r="BC95" i="17"/>
  <c r="BC96" i="17"/>
  <c r="BC97" i="17"/>
  <c r="BC98" i="17"/>
  <c r="BC99" i="17"/>
  <c r="BC100" i="17"/>
  <c r="BC101" i="17"/>
  <c r="BC102" i="17"/>
  <c r="BC103" i="17"/>
  <c r="BC104" i="17"/>
  <c r="BC105" i="17"/>
  <c r="BC106" i="17"/>
  <c r="BC107" i="17"/>
  <c r="BC108" i="17"/>
  <c r="BC109" i="17"/>
  <c r="BC110" i="17"/>
  <c r="BC111" i="17"/>
  <c r="BC112" i="17"/>
  <c r="BC113" i="17"/>
  <c r="BC114" i="17"/>
  <c r="BC115" i="17"/>
  <c r="BC116" i="17"/>
  <c r="BC117" i="17"/>
  <c r="BC118" i="17"/>
  <c r="BC119" i="17"/>
  <c r="BC120" i="17"/>
  <c r="BC121" i="17"/>
  <c r="BC122" i="17"/>
  <c r="BC123" i="17"/>
  <c r="BC124" i="17"/>
  <c r="BC125" i="17"/>
  <c r="BC126" i="17"/>
  <c r="BC127" i="17"/>
  <c r="BC128" i="17"/>
  <c r="BC129" i="17"/>
  <c r="BC130" i="17"/>
  <c r="BC131" i="17"/>
  <c r="BC132" i="17"/>
  <c r="BC133" i="17"/>
  <c r="BC134" i="17"/>
  <c r="BC135" i="17"/>
  <c r="BC136" i="17"/>
  <c r="BC137" i="17"/>
  <c r="BC138" i="17"/>
  <c r="BC139" i="17"/>
  <c r="BC140" i="17"/>
  <c r="BC141" i="17"/>
  <c r="BC142" i="17"/>
  <c r="BC143" i="17"/>
  <c r="BC144" i="17"/>
  <c r="BC145" i="17"/>
  <c r="BC146" i="17"/>
  <c r="BC147" i="17"/>
  <c r="BC148" i="17"/>
  <c r="BC149" i="17"/>
  <c r="BC150" i="17"/>
  <c r="BC151" i="17"/>
  <c r="BC152" i="17"/>
  <c r="BC153" i="17"/>
  <c r="BC154" i="17"/>
  <c r="BC155" i="17"/>
  <c r="BC74" i="17"/>
  <c r="BC75" i="17"/>
  <c r="G10" i="20"/>
  <c r="F10" i="20"/>
  <c r="E10" i="20"/>
  <c r="D10" i="20"/>
  <c r="D12" i="20"/>
  <c r="E12" i="20"/>
  <c r="F12" i="20"/>
  <c r="G12" i="20"/>
  <c r="D13" i="20"/>
  <c r="E13" i="20"/>
  <c r="F13" i="20"/>
  <c r="G13" i="20"/>
  <c r="D14" i="20"/>
  <c r="E14" i="20"/>
  <c r="F14" i="20"/>
  <c r="G14" i="20"/>
  <c r="D15" i="20"/>
  <c r="E15" i="20"/>
  <c r="F15" i="20"/>
  <c r="G15" i="20"/>
  <c r="D16" i="20"/>
  <c r="E16" i="20"/>
  <c r="F16" i="20"/>
  <c r="G16" i="20"/>
  <c r="D17" i="20"/>
  <c r="E17" i="20"/>
  <c r="F17" i="20"/>
  <c r="G17" i="20"/>
  <c r="D18" i="20"/>
  <c r="E18" i="20"/>
  <c r="F18" i="20"/>
  <c r="G18" i="20"/>
  <c r="D19" i="20"/>
  <c r="E19" i="20"/>
  <c r="F19" i="20"/>
  <c r="G19" i="20"/>
  <c r="D20" i="20"/>
  <c r="E20" i="20"/>
  <c r="F20" i="20"/>
  <c r="G20" i="20"/>
  <c r="D21" i="20"/>
  <c r="E21" i="20"/>
  <c r="F21" i="20"/>
  <c r="G21" i="20"/>
  <c r="D22" i="20"/>
  <c r="E22" i="20"/>
  <c r="F22" i="20"/>
  <c r="G22" i="20"/>
  <c r="D23" i="20"/>
  <c r="E23" i="20"/>
  <c r="F23" i="20"/>
  <c r="G23" i="20"/>
  <c r="D24" i="20"/>
  <c r="E24" i="20"/>
  <c r="F24" i="20"/>
  <c r="G24" i="20"/>
  <c r="D25" i="20"/>
  <c r="E25" i="20"/>
  <c r="F25" i="20"/>
  <c r="G25" i="20"/>
  <c r="D26" i="20"/>
  <c r="E26" i="20"/>
  <c r="F26" i="20"/>
  <c r="G26" i="20"/>
  <c r="D27" i="20"/>
  <c r="E27" i="20"/>
  <c r="F27" i="20"/>
  <c r="G27" i="20"/>
  <c r="D28" i="20"/>
  <c r="E28" i="20"/>
  <c r="F28" i="20"/>
  <c r="G28" i="20"/>
  <c r="D29" i="20"/>
  <c r="E29" i="20"/>
  <c r="F29" i="20"/>
  <c r="G29" i="20"/>
  <c r="D30" i="20"/>
  <c r="E30" i="20"/>
  <c r="F30" i="20"/>
  <c r="G30" i="20"/>
  <c r="D31" i="20"/>
  <c r="E31" i="20"/>
  <c r="F31" i="20"/>
  <c r="G31" i="20"/>
  <c r="D32" i="20"/>
  <c r="E32" i="20"/>
  <c r="F32" i="20"/>
  <c r="G32" i="20"/>
  <c r="D33" i="20"/>
  <c r="E33" i="20"/>
  <c r="F33" i="20"/>
  <c r="G33" i="20"/>
  <c r="D34" i="20"/>
  <c r="E34" i="20"/>
  <c r="F34" i="20"/>
  <c r="G34" i="20"/>
  <c r="D35" i="20"/>
  <c r="E35" i="20"/>
  <c r="F35" i="20"/>
  <c r="G35" i="20"/>
  <c r="D36" i="20"/>
  <c r="E36" i="20"/>
  <c r="F36" i="20"/>
  <c r="G36" i="20"/>
  <c r="D37" i="20"/>
  <c r="E37" i="20"/>
  <c r="F37" i="20"/>
  <c r="G37" i="20"/>
  <c r="D38" i="20"/>
  <c r="E38" i="20"/>
  <c r="F38" i="20"/>
  <c r="G38" i="20"/>
  <c r="D39" i="20"/>
  <c r="E39" i="20"/>
  <c r="F39" i="20"/>
  <c r="G39" i="20"/>
  <c r="D40" i="20"/>
  <c r="E40" i="20"/>
  <c r="F40" i="20"/>
  <c r="G40" i="20"/>
  <c r="D41" i="20"/>
  <c r="E41" i="20"/>
  <c r="F41" i="20"/>
  <c r="G41" i="20"/>
  <c r="D42" i="20"/>
  <c r="E42" i="20"/>
  <c r="F42" i="20"/>
  <c r="G42" i="20"/>
  <c r="D43" i="20"/>
  <c r="E43" i="20"/>
  <c r="F43" i="20"/>
  <c r="G43" i="20"/>
  <c r="D44" i="20"/>
  <c r="E44" i="20"/>
  <c r="F44" i="20"/>
  <c r="G44" i="20"/>
  <c r="D45" i="20"/>
  <c r="E45" i="20"/>
  <c r="F45" i="20"/>
  <c r="G45" i="20"/>
  <c r="D46" i="20"/>
  <c r="E46" i="20"/>
  <c r="F46" i="20"/>
  <c r="G46" i="20"/>
  <c r="D47" i="20"/>
  <c r="E47" i="20"/>
  <c r="F47" i="20"/>
  <c r="G47" i="20"/>
  <c r="D48" i="20"/>
  <c r="E48" i="20"/>
  <c r="F48" i="20"/>
  <c r="G48" i="20"/>
  <c r="D49" i="20"/>
  <c r="E49" i="20"/>
  <c r="F49" i="20"/>
  <c r="G49" i="20"/>
  <c r="D50" i="20"/>
  <c r="E50" i="20"/>
  <c r="F50" i="20"/>
  <c r="G50" i="20"/>
  <c r="D51" i="20"/>
  <c r="E51" i="20"/>
  <c r="F51" i="20"/>
  <c r="G51" i="20"/>
  <c r="D52" i="20"/>
  <c r="E52" i="20"/>
  <c r="F52" i="20"/>
  <c r="G52" i="20"/>
  <c r="D53" i="20"/>
  <c r="E53" i="20"/>
  <c r="F53" i="20"/>
  <c r="G53" i="20"/>
  <c r="D54" i="20"/>
  <c r="E54" i="20"/>
  <c r="F54" i="20"/>
  <c r="G54" i="20"/>
  <c r="D55" i="20"/>
  <c r="E55" i="20"/>
  <c r="F55" i="20"/>
  <c r="G55" i="20"/>
  <c r="D56" i="20"/>
  <c r="E56" i="20"/>
  <c r="F56" i="20"/>
  <c r="G56" i="20"/>
  <c r="D57" i="20"/>
  <c r="E57" i="20"/>
  <c r="F57" i="20"/>
  <c r="G57" i="20"/>
  <c r="D58" i="20"/>
  <c r="E58" i="20"/>
  <c r="F58" i="20"/>
  <c r="G58" i="20"/>
  <c r="D59" i="20"/>
  <c r="E59" i="20"/>
  <c r="F59" i="20"/>
  <c r="G59" i="20"/>
  <c r="D60" i="20"/>
  <c r="E60" i="20"/>
  <c r="F60" i="20"/>
  <c r="G60" i="20"/>
  <c r="D61" i="20"/>
  <c r="E61" i="20"/>
  <c r="F61" i="20"/>
  <c r="G61" i="20"/>
  <c r="D62" i="20"/>
  <c r="E62" i="20"/>
  <c r="F62" i="20"/>
  <c r="G62" i="20"/>
  <c r="D63" i="20"/>
  <c r="E63" i="20"/>
  <c r="F63" i="20"/>
  <c r="G63" i="20"/>
  <c r="D64" i="20"/>
  <c r="E64" i="20"/>
  <c r="F64" i="20"/>
  <c r="G64" i="20"/>
  <c r="D65" i="20"/>
  <c r="E65" i="20"/>
  <c r="F65" i="20"/>
  <c r="G65" i="20"/>
  <c r="D66" i="20"/>
  <c r="E66" i="20"/>
  <c r="F66" i="20"/>
  <c r="G66" i="20"/>
  <c r="D67" i="20"/>
  <c r="E67" i="20"/>
  <c r="F67" i="20"/>
  <c r="G67" i="20"/>
  <c r="D68" i="20"/>
  <c r="E68" i="20"/>
  <c r="F68" i="20"/>
  <c r="G68" i="20"/>
  <c r="D69" i="20"/>
  <c r="E69" i="20"/>
  <c r="F69" i="20"/>
  <c r="G69" i="20"/>
  <c r="D70" i="20"/>
  <c r="E70" i="20"/>
  <c r="F70" i="20"/>
  <c r="G70" i="20"/>
  <c r="D71" i="20"/>
  <c r="E71" i="20"/>
  <c r="F71" i="20"/>
  <c r="G71" i="20"/>
  <c r="D72" i="20"/>
  <c r="E72" i="20"/>
  <c r="F72" i="20"/>
  <c r="G72" i="20"/>
  <c r="D73" i="20"/>
  <c r="E73" i="20"/>
  <c r="F73" i="20"/>
  <c r="G73" i="20"/>
  <c r="D74" i="20"/>
  <c r="E74" i="20"/>
  <c r="F74" i="20"/>
  <c r="G74" i="20"/>
  <c r="D75" i="20"/>
  <c r="E75" i="20"/>
  <c r="F75" i="20"/>
  <c r="G75" i="20"/>
  <c r="D76" i="20"/>
  <c r="E76" i="20"/>
  <c r="F76" i="20"/>
  <c r="G76" i="20"/>
  <c r="D77" i="20"/>
  <c r="E77" i="20"/>
  <c r="F77" i="20"/>
  <c r="G77" i="20"/>
  <c r="D78" i="20"/>
  <c r="E78" i="20"/>
  <c r="F78" i="20"/>
  <c r="G78" i="20"/>
  <c r="D79" i="20"/>
  <c r="E79" i="20"/>
  <c r="F79" i="20"/>
  <c r="G79" i="20"/>
  <c r="A78" i="20"/>
  <c r="B78" i="20"/>
  <c r="C78" i="20"/>
  <c r="A79" i="20"/>
  <c r="B79" i="20"/>
  <c r="C79" i="20"/>
  <c r="A76" i="20"/>
  <c r="B76" i="20"/>
  <c r="C76" i="20"/>
  <c r="A77" i="20"/>
  <c r="B77" i="20"/>
  <c r="C77" i="20"/>
  <c r="A73" i="20"/>
  <c r="B73" i="20"/>
  <c r="C73" i="20"/>
  <c r="A74" i="20"/>
  <c r="B74" i="20"/>
  <c r="C74" i="20"/>
  <c r="A75" i="20"/>
  <c r="B75" i="20"/>
  <c r="C75" i="20"/>
  <c r="A72" i="20"/>
  <c r="B72" i="20"/>
  <c r="C72" i="20"/>
  <c r="A66" i="20"/>
  <c r="B66" i="20"/>
  <c r="C66" i="20"/>
  <c r="A67" i="20"/>
  <c r="B67" i="20"/>
  <c r="C67" i="20"/>
  <c r="A68" i="20"/>
  <c r="B68" i="20"/>
  <c r="C68" i="20"/>
  <c r="A69" i="20"/>
  <c r="B69" i="20"/>
  <c r="C69" i="20"/>
  <c r="A70" i="20"/>
  <c r="B70" i="20"/>
  <c r="C70" i="20"/>
  <c r="A71" i="20"/>
  <c r="B71" i="20"/>
  <c r="C71" i="20"/>
  <c r="A60" i="20"/>
  <c r="B60" i="20"/>
  <c r="C60" i="20"/>
  <c r="A61" i="20"/>
  <c r="B61" i="20"/>
  <c r="C61" i="20"/>
  <c r="A62" i="20"/>
  <c r="B62" i="20"/>
  <c r="C62" i="20"/>
  <c r="A63" i="20"/>
  <c r="B63" i="20"/>
  <c r="C63" i="20"/>
  <c r="A64" i="20"/>
  <c r="B64" i="20"/>
  <c r="C64" i="20"/>
  <c r="A65" i="20"/>
  <c r="B65" i="20"/>
  <c r="C65" i="20"/>
  <c r="A59" i="20"/>
  <c r="B59" i="20"/>
  <c r="C59" i="20"/>
  <c r="A53" i="20"/>
  <c r="B53" i="20"/>
  <c r="C53" i="20"/>
  <c r="A54" i="20"/>
  <c r="B54" i="20"/>
  <c r="C54" i="20"/>
  <c r="A55" i="20"/>
  <c r="B55" i="20"/>
  <c r="C55" i="20"/>
  <c r="A56" i="20"/>
  <c r="B56" i="20"/>
  <c r="C56" i="20"/>
  <c r="A57" i="20"/>
  <c r="B57" i="20"/>
  <c r="C57" i="20"/>
  <c r="A58" i="20"/>
  <c r="B58" i="20"/>
  <c r="C58" i="20"/>
  <c r="A46" i="20"/>
  <c r="B46" i="20"/>
  <c r="C46" i="20"/>
  <c r="A47" i="20"/>
  <c r="B47" i="20"/>
  <c r="C47" i="20"/>
  <c r="A48" i="20"/>
  <c r="B48" i="20"/>
  <c r="C48" i="20"/>
  <c r="A49" i="20"/>
  <c r="B49" i="20"/>
  <c r="C49" i="20"/>
  <c r="A50" i="20"/>
  <c r="B50" i="20"/>
  <c r="C50" i="20"/>
  <c r="A51" i="20"/>
  <c r="B51" i="20"/>
  <c r="C51" i="20"/>
  <c r="A52" i="20"/>
  <c r="B52" i="20"/>
  <c r="C52" i="20"/>
  <c r="A40" i="20"/>
  <c r="B40" i="20"/>
  <c r="C40" i="20"/>
  <c r="A41" i="20"/>
  <c r="B41" i="20"/>
  <c r="C41" i="20"/>
  <c r="A42" i="20"/>
  <c r="B42" i="20"/>
  <c r="C42" i="20"/>
  <c r="A43" i="20"/>
  <c r="B43" i="20"/>
  <c r="C43" i="20"/>
  <c r="A44" i="20"/>
  <c r="B44" i="20"/>
  <c r="C44" i="20"/>
  <c r="A45" i="20"/>
  <c r="B45" i="20"/>
  <c r="C45" i="20"/>
  <c r="A34" i="20"/>
  <c r="B34" i="20"/>
  <c r="C34" i="20"/>
  <c r="A35" i="20"/>
  <c r="B35" i="20"/>
  <c r="C35" i="20"/>
  <c r="A36" i="20"/>
  <c r="B36" i="20"/>
  <c r="C36" i="20"/>
  <c r="A37" i="20"/>
  <c r="B37" i="20"/>
  <c r="C37" i="20"/>
  <c r="A38" i="20"/>
  <c r="B38" i="20"/>
  <c r="C38" i="20"/>
  <c r="A39" i="20"/>
  <c r="B39" i="20"/>
  <c r="C39" i="20"/>
  <c r="A33" i="20"/>
  <c r="B33" i="20"/>
  <c r="C33" i="20"/>
  <c r="G11" i="20"/>
  <c r="F11" i="20"/>
  <c r="E11" i="20"/>
  <c r="D11" i="20"/>
  <c r="BC6" i="17"/>
  <c r="BC7" i="17"/>
  <c r="BC8" i="17"/>
  <c r="BC9" i="17"/>
  <c r="BC10" i="17"/>
  <c r="BC11" i="17"/>
  <c r="BC12" i="17"/>
  <c r="BC13" i="17"/>
  <c r="BC14" i="17"/>
  <c r="BC15" i="17"/>
  <c r="BC16" i="17"/>
  <c r="BC17" i="17"/>
  <c r="BC18" i="17"/>
  <c r="BC19" i="17"/>
  <c r="BC20" i="17"/>
  <c r="BC21" i="17"/>
  <c r="BC22" i="17"/>
  <c r="BC23" i="17"/>
  <c r="BC24" i="17"/>
  <c r="BC25" i="17"/>
  <c r="BC26" i="17"/>
  <c r="BC27" i="17"/>
  <c r="BC28" i="17"/>
  <c r="BC29" i="17"/>
  <c r="BC30" i="17"/>
  <c r="BC31" i="17"/>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C19" i="20"/>
  <c r="B19" i="20"/>
  <c r="C18" i="20"/>
  <c r="B18" i="20"/>
  <c r="C17" i="20"/>
  <c r="B17" i="20"/>
  <c r="C16" i="20"/>
  <c r="B16" i="20"/>
  <c r="C15" i="20"/>
  <c r="B15" i="20"/>
  <c r="C14" i="20"/>
  <c r="B14" i="20"/>
  <c r="C13" i="20"/>
  <c r="B13" i="20"/>
  <c r="C12" i="20"/>
  <c r="B12" i="20"/>
  <c r="C11" i="20"/>
  <c r="B11" i="20"/>
  <c r="C10" i="20"/>
  <c r="B10" i="20"/>
  <c r="A19" i="20"/>
  <c r="A18" i="20"/>
  <c r="A17" i="20"/>
  <c r="A16" i="20"/>
  <c r="A15" i="20"/>
  <c r="A14" i="20"/>
  <c r="A13" i="20"/>
  <c r="A12" i="20"/>
  <c r="A11" i="20"/>
  <c r="A10" i="20"/>
  <c r="BC32" i="17"/>
  <c r="BC33" i="17"/>
  <c r="BC34" i="17"/>
  <c r="BC35" i="17"/>
  <c r="BC36" i="17"/>
  <c r="BC37" i="17"/>
  <c r="BC38" i="17"/>
  <c r="BC39" i="17"/>
  <c r="BC40" i="17"/>
  <c r="BC41" i="17"/>
  <c r="BC42" i="17"/>
  <c r="BC43" i="17"/>
  <c r="BC44" i="17"/>
  <c r="BC45" i="17"/>
  <c r="BC46" i="17"/>
  <c r="BC47" i="17"/>
  <c r="BC48" i="17"/>
  <c r="BC49" i="17"/>
  <c r="BC50" i="17"/>
  <c r="BC51" i="17"/>
  <c r="BC52" i="17"/>
  <c r="BC53" i="17"/>
  <c r="BC54" i="17"/>
  <c r="BC55" i="17"/>
  <c r="BC56" i="17"/>
  <c r="BC57" i="17"/>
  <c r="BC58" i="17"/>
  <c r="BC59" i="17"/>
  <c r="BC60" i="17"/>
  <c r="BC61" i="17"/>
  <c r="BC62" i="17"/>
  <c r="BC63" i="17"/>
  <c r="BC64" i="17"/>
  <c r="BC65" i="17"/>
  <c r="BC66" i="17"/>
  <c r="BC67" i="17"/>
  <c r="BC68" i="17"/>
  <c r="BC69" i="17"/>
  <c r="BC70" i="17"/>
  <c r="BC71" i="17"/>
  <c r="BC72" i="17"/>
  <c r="BC73" i="17"/>
  <c r="AN19" i="19"/>
  <c r="AN16" i="19"/>
  <c r="AN15" i="19"/>
  <c r="AN14" i="19"/>
  <c r="AN13" i="19"/>
  <c r="A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LV20-052Au</author>
  </authors>
  <commentList>
    <comment ref="D1" authorId="0" shapeId="0" xr:uid="{7D4888CC-B39E-4332-A26A-8350AFE03A79}">
      <text>
        <r>
          <rPr>
            <sz val="20"/>
            <color indexed="10"/>
            <rFont val="MS P ゴシック"/>
            <family val="3"/>
            <charset val="128"/>
          </rPr>
          <t>　</t>
        </r>
        <r>
          <rPr>
            <u/>
            <sz val="20"/>
            <color indexed="10"/>
            <rFont val="MS P ゴシック"/>
            <family val="3"/>
            <charset val="128"/>
          </rPr>
          <t xml:space="preserve">このシート（申請書）には、直接入力できないよう保護がかかっています。
</t>
        </r>
        <r>
          <rPr>
            <sz val="20"/>
            <color indexed="10"/>
            <rFont val="MS P ゴシック"/>
            <family val="3"/>
            <charset val="128"/>
          </rPr>
          <t>　</t>
        </r>
        <r>
          <rPr>
            <u/>
            <sz val="20"/>
            <color indexed="10"/>
            <rFont val="MS P ゴシック"/>
            <family val="3"/>
            <charset val="128"/>
          </rPr>
          <t>隣のシート（申請データ）に必要事項を入力すると、その内容が反映されます</t>
        </r>
        <r>
          <rPr>
            <sz val="20"/>
            <color indexed="10"/>
            <rFont val="MS P ゴシック"/>
            <family val="3"/>
            <charset val="128"/>
          </rPr>
          <t>。
　</t>
        </r>
        <r>
          <rPr>
            <u/>
            <sz val="20"/>
            <color indexed="10"/>
            <rFont val="MS P ゴシック"/>
            <family val="3"/>
            <charset val="128"/>
          </rPr>
          <t>「開始月と職種」ごとに申請データ（ファイル）を作成してください。</t>
        </r>
        <r>
          <rPr>
            <sz val="20"/>
            <color indexed="81"/>
            <rFont val="MS P ゴシック"/>
            <family val="3"/>
            <charset val="128"/>
          </rPr>
          <t xml:space="preserve">
　申請データ入力後に、このシート（申請書）をプリントアウトして、
　予算詳細責任者の方が確認のうえ署名をしてください。
　学生アシスタントの申請等手続きは、各担当部局経由となります。
　各担当部局の締切日までに、このファイルをご提出ください。
　なお、支出申請書（署名済）は、別途紙ベースで担当部局宛にお送りください。</t>
        </r>
      </text>
    </comment>
    <comment ref="D5" authorId="0" shapeId="0" xr:uid="{3700FE5B-76EF-43F4-A05A-39656C233160}">
      <text>
        <r>
          <rPr>
            <sz val="20"/>
            <color indexed="81"/>
            <rFont val="MS P ゴシック"/>
            <family val="3"/>
            <charset val="128"/>
          </rPr>
          <t>【担当部局（申請者所属）】
　原則として、申請者（予算詳細責任者）の所属する部局が担当部局となります。
【業務部局】
　業務部局とは、実際の就業場所となる部局です。
　担当部局と業務部局は、原則同一ですので「同上」と記載してもOKです。　
【申請者（予算詳細責任者）】
　支出申請書の申請者欄と申請データの予算詳細責任者欄は、
　同一の方の氏名をお願いします。
【注意事項】
　予算詳細責任者が所属する部局ではなく、
　指導教員が所属する部局が担当部局をされる場合は、
　申請者の署名欄には、予算詳細責任者と指導教員の署名を連名でお願いします。</t>
        </r>
      </text>
    </comment>
    <comment ref="F7" authorId="1" shapeId="0" xr:uid="{EE438E7B-BE49-48E2-B7FE-0313123E55EF}">
      <text>
        <r>
          <rPr>
            <sz val="20"/>
            <color indexed="10"/>
            <rFont val="MS P ゴシック"/>
            <family val="3"/>
            <charset val="128"/>
          </rPr>
          <t>予算詳細責任者の署名が必要です。</t>
        </r>
      </text>
    </comment>
    <comment ref="A19" authorId="0" shapeId="0" xr:uid="{F61D85FB-7BC1-4961-8CFD-1E06AC9E5E44}">
      <text>
        <r>
          <rPr>
            <sz val="20"/>
            <color indexed="81"/>
            <rFont val="MS P ゴシック"/>
            <family val="3"/>
            <charset val="128"/>
          </rPr>
          <t>　20行目以降の行は非表示になっています。
　10名以上申請される場合は、行を表示にしてから
　プリントアウトするようご注意ください。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3" authorId="0" shapeId="0" xr:uid="{DBD7A350-51BD-4BC7-A368-54F3C92D2AC0}">
      <text>
        <r>
          <rPr>
            <sz val="18"/>
            <color indexed="81"/>
            <rFont val="MS P ゴシック"/>
            <family val="3"/>
            <charset val="128"/>
          </rPr>
          <t>該当者のみ「〇」</t>
        </r>
      </text>
    </comment>
    <comment ref="M3" authorId="0" shapeId="0" xr:uid="{7B5F4670-1A5C-400B-AD02-E4BB63F9ED5A}">
      <text>
        <r>
          <rPr>
            <sz val="20"/>
            <color indexed="10"/>
            <rFont val="MS P ゴシック"/>
            <family val="3"/>
            <charset val="128"/>
          </rPr>
          <t>※日本人は全角+全角スペース
※外国籍は在留カードの通りアルファベット
（半角大文字+半角スペース）</t>
        </r>
      </text>
    </comment>
    <comment ref="O3" authorId="0" shapeId="0" xr:uid="{63A000FF-5DE7-4462-AA8E-1CEDC1FA6EA2}">
      <text>
        <r>
          <rPr>
            <sz val="18"/>
            <color indexed="81"/>
            <rFont val="MS P ゴシック"/>
            <family val="3"/>
            <charset val="128"/>
          </rPr>
          <t>1=男　　2=女　（不明な場合は空白可）</t>
        </r>
      </text>
    </comment>
    <comment ref="Q3" authorId="0" shapeId="0" xr:uid="{2CBC11F3-99E5-4728-9F74-368694B327CD}">
      <text>
        <r>
          <rPr>
            <sz val="20"/>
            <color indexed="10"/>
            <rFont val="MS P ゴシック"/>
            <family val="3"/>
            <charset val="128"/>
          </rPr>
          <t>学籍番号に”R”がつく方は、他大学で正規学生の身分を有する場合のみ従事可能です。その場合、他大学生としてお手続きください。</t>
        </r>
      </text>
    </comment>
    <comment ref="T3" authorId="0" shapeId="0" xr:uid="{4F1D3EBF-BE66-4062-9306-38664D178CA9}">
      <text>
        <r>
          <rPr>
            <sz val="20"/>
            <color indexed="10"/>
            <rFont val="MS P ゴシック"/>
            <family val="3"/>
            <charset val="128"/>
          </rPr>
          <t>※物品請求システム参照
※経費種類の入力は必須
※予算詳細コードが未定の場合「mitei」と記入</t>
        </r>
      </text>
    </comment>
    <comment ref="AA3" authorId="0" shapeId="0" xr:uid="{69827ED9-C35D-4276-ABAD-7C2B231E3C71}">
      <text>
        <r>
          <rPr>
            <sz val="18"/>
            <color indexed="81"/>
            <rFont val="MS P ゴシック"/>
            <family val="3"/>
            <charset val="128"/>
          </rPr>
          <t>※１ヶ月の週のカウントは、第1日曜日の週を１週目としてください。（1週間は日曜日～月曜日です。）
※20時間／週を上限として、月の予定勤務時間数を記入してください。
　予定がない月は「0」で入力してください。（勤務開始月「0」は不可）</t>
        </r>
      </text>
    </comment>
    <comment ref="AT3" authorId="0" shapeId="0" xr:uid="{7F524C8E-A484-47B9-9CF1-4CF1DA413B88}">
      <text>
        <r>
          <rPr>
            <sz val="18"/>
            <color indexed="81"/>
            <rFont val="MS P ゴシック"/>
            <family val="3"/>
            <charset val="128"/>
          </rPr>
          <t>資格外活動許可
　1=有　2=無</t>
        </r>
      </text>
    </comment>
    <comment ref="AU3" authorId="0" shapeId="0" xr:uid="{B8A5C232-2AF7-4C63-90B6-6019F6E14569}">
      <text>
        <r>
          <rPr>
            <sz val="18"/>
            <color indexed="81"/>
            <rFont val="MS P ゴシック"/>
            <family val="3"/>
            <charset val="128"/>
          </rPr>
          <t>予算詳細責任者と指導教員が別な場合、
連名で入力してください。</t>
        </r>
      </text>
    </comment>
    <comment ref="BA3" authorId="0" shapeId="0" xr:uid="{1747CDEB-00CF-46A9-AA65-8CDCB7C46B8C}">
      <text>
        <r>
          <rPr>
            <sz val="18"/>
            <color indexed="81"/>
            <rFont val="MS P ゴシック"/>
            <family val="3"/>
            <charset val="128"/>
          </rPr>
          <t>必要に応じて科目名を入力してください</t>
        </r>
      </text>
    </comment>
    <comment ref="M6" authorId="0" shapeId="0" xr:uid="{F9F23AF1-33EC-4750-B615-434D69DA3595}">
      <text>
        <r>
          <rPr>
            <sz val="20"/>
            <color indexed="10"/>
            <rFont val="MS P ゴシック"/>
            <family val="3"/>
            <charset val="128"/>
          </rPr>
          <t>※日本人は全角+全角スペース
※外国籍は在留カードの通りアルファベット
（半角大文字+半角スペース）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3" authorId="0" shapeId="0" xr:uid="{EA290D59-1E6D-4C65-A7E7-6F59E347EE18}">
      <text>
        <r>
          <rPr>
            <sz val="12"/>
            <color indexed="81"/>
            <rFont val="MS P ゴシック"/>
            <family val="3"/>
            <charset val="128"/>
          </rPr>
          <t>2025年10月1日に改正</t>
        </r>
      </text>
    </comment>
    <comment ref="H4" authorId="0" shapeId="0" xr:uid="{20B05446-AC8C-49AD-BCF2-61D1A0500ABB}">
      <text>
        <r>
          <rPr>
            <sz val="9"/>
            <color indexed="81"/>
            <rFont val="MS P ゴシック"/>
            <family val="3"/>
            <charset val="128"/>
          </rPr>
          <t>2026年4月1日より改正</t>
        </r>
        <r>
          <rPr>
            <b/>
            <sz val="9"/>
            <color indexed="81"/>
            <rFont val="MS P ゴシック"/>
            <family val="3"/>
            <charset val="128"/>
          </rPr>
          <t xml:space="preserve">
</t>
        </r>
      </text>
    </comment>
  </commentList>
</comments>
</file>

<file path=xl/sharedStrings.xml><?xml version="1.0" encoding="utf-8"?>
<sst xmlns="http://schemas.openxmlformats.org/spreadsheetml/2006/main" count="715" uniqueCount="608">
  <si>
    <t>担当部局</t>
    <rPh sb="0" eb="2">
      <t>タントウ</t>
    </rPh>
    <rPh sb="2" eb="4">
      <t>ブキョク</t>
    </rPh>
    <phoneticPr fontId="2"/>
  </si>
  <si>
    <t>性別</t>
    <rPh sb="0" eb="2">
      <t>セイベツ</t>
    </rPh>
    <phoneticPr fontId="2"/>
  </si>
  <si>
    <t>業務開始日</t>
    <rPh sb="0" eb="2">
      <t>ギョウム</t>
    </rPh>
    <rPh sb="2" eb="4">
      <t>カイシ</t>
    </rPh>
    <rPh sb="4" eb="5">
      <t>ビ</t>
    </rPh>
    <phoneticPr fontId="2"/>
  </si>
  <si>
    <t>業務終了日</t>
    <rPh sb="0" eb="2">
      <t>ギョウム</t>
    </rPh>
    <rPh sb="2" eb="4">
      <t>シュウリョウ</t>
    </rPh>
    <rPh sb="4" eb="5">
      <t>ビ</t>
    </rPh>
    <phoneticPr fontId="2"/>
  </si>
  <si>
    <t>単価</t>
  </si>
  <si>
    <t>11月</t>
  </si>
  <si>
    <t>12月</t>
  </si>
  <si>
    <t>計</t>
  </si>
  <si>
    <t>備　　　　考</t>
    <rPh sb="0" eb="1">
      <t>ソナエ</t>
    </rPh>
    <rPh sb="5" eb="6">
      <t>コウ</t>
    </rPh>
    <phoneticPr fontId="2"/>
  </si>
  <si>
    <t>10月</t>
  </si>
  <si>
    <t>東工大の業務遂行に必要な支援業務</t>
    <rPh sb="0" eb="1">
      <t>トウ</t>
    </rPh>
    <rPh sb="1" eb="3">
      <t>コウダイ</t>
    </rPh>
    <rPh sb="4" eb="6">
      <t>ギョウム</t>
    </rPh>
    <rPh sb="6" eb="8">
      <t>スイコウ</t>
    </rPh>
    <rPh sb="9" eb="11">
      <t>ヒツヨウ</t>
    </rPh>
    <rPh sb="12" eb="14">
      <t>シエン</t>
    </rPh>
    <rPh sb="14" eb="16">
      <t>ギョウム</t>
    </rPh>
    <phoneticPr fontId="2"/>
  </si>
  <si>
    <t>職種コード</t>
    <rPh sb="0" eb="2">
      <t>ショクシュ</t>
    </rPh>
    <phoneticPr fontId="2"/>
  </si>
  <si>
    <t>所属コード</t>
  </si>
  <si>
    <t>経費コード</t>
    <rPh sb="0" eb="2">
      <t>ケイヒ</t>
    </rPh>
    <phoneticPr fontId="2"/>
  </si>
  <si>
    <t>外国籍</t>
    <rPh sb="0" eb="3">
      <t>ガイコクセキ</t>
    </rPh>
    <phoneticPr fontId="2"/>
  </si>
  <si>
    <t>生命</t>
  </si>
  <si>
    <t>職名1</t>
    <rPh sb="0" eb="1">
      <t>ショク</t>
    </rPh>
    <rPh sb="1" eb="2">
      <t>メイ</t>
    </rPh>
    <phoneticPr fontId="2"/>
  </si>
  <si>
    <t>法人運営費</t>
  </si>
  <si>
    <t>外部資金（共同研究費）</t>
  </si>
  <si>
    <t>TA</t>
  </si>
  <si>
    <t>RA</t>
  </si>
  <si>
    <t>()</t>
    <phoneticPr fontId="2"/>
  </si>
  <si>
    <t>該当者のみ</t>
    <rPh sb="0" eb="3">
      <t>ガイトウシャ</t>
    </rPh>
    <phoneticPr fontId="2"/>
  </si>
  <si>
    <t>期間</t>
    <rPh sb="0" eb="2">
      <t>キカン</t>
    </rPh>
    <phoneticPr fontId="2"/>
  </si>
  <si>
    <t>経費ｺｰﾄﾞ</t>
    <rPh sb="0" eb="2">
      <t>ケイヒ</t>
    </rPh>
    <phoneticPr fontId="2"/>
  </si>
  <si>
    <t>職種ｺｰﾄﾞ</t>
    <rPh sb="0" eb="2">
      <t>ショクシュ</t>
    </rPh>
    <phoneticPr fontId="2"/>
  </si>
  <si>
    <t>4月</t>
    <phoneticPr fontId="2"/>
  </si>
  <si>
    <t>6月</t>
    <phoneticPr fontId="2"/>
  </si>
  <si>
    <t>7月</t>
    <phoneticPr fontId="2"/>
  </si>
  <si>
    <t>8月</t>
    <phoneticPr fontId="2"/>
  </si>
  <si>
    <t>9月</t>
    <phoneticPr fontId="2"/>
  </si>
  <si>
    <t>1月</t>
    <phoneticPr fontId="2"/>
  </si>
  <si>
    <t>2月</t>
    <phoneticPr fontId="2"/>
  </si>
  <si>
    <t>連絡先
担当者
(内線番号)</t>
    <rPh sb="0" eb="3">
      <t>レンラクサキ</t>
    </rPh>
    <rPh sb="4" eb="7">
      <t>タントウシャ</t>
    </rPh>
    <rPh sb="9" eb="11">
      <t>ナイセン</t>
    </rPh>
    <rPh sb="11" eb="13">
      <t>バンゴウ</t>
    </rPh>
    <phoneticPr fontId="2"/>
  </si>
  <si>
    <t>2号</t>
  </si>
  <si>
    <t>3号</t>
  </si>
  <si>
    <t>4号</t>
  </si>
  <si>
    <t>業務開始日</t>
    <rPh sb="0" eb="2">
      <t>ギョウム</t>
    </rPh>
    <rPh sb="2" eb="5">
      <t>カイシビ</t>
    </rPh>
    <phoneticPr fontId="2"/>
  </si>
  <si>
    <t>業務終了日</t>
    <rPh sb="0" eb="2">
      <t>ギョウム</t>
    </rPh>
    <rPh sb="2" eb="5">
      <t>シュウリョウビ</t>
    </rPh>
    <phoneticPr fontId="2"/>
  </si>
  <si>
    <t>教務課（学務TA）</t>
    <rPh sb="0" eb="2">
      <t>キョウム</t>
    </rPh>
    <rPh sb="2" eb="3">
      <t>カ</t>
    </rPh>
    <rPh sb="4" eb="6">
      <t>ガクム</t>
    </rPh>
    <phoneticPr fontId="2"/>
  </si>
  <si>
    <t>地球生命研究所</t>
    <rPh sb="0" eb="2">
      <t>チキュウ</t>
    </rPh>
    <rPh sb="2" eb="4">
      <t>セイメイ</t>
    </rPh>
    <rPh sb="4" eb="7">
      <t>ケンキュウジョ</t>
    </rPh>
    <phoneticPr fontId="2"/>
  </si>
  <si>
    <t>留学生センター</t>
    <rPh sb="0" eb="3">
      <t>リュウガクセイ</t>
    </rPh>
    <phoneticPr fontId="2"/>
  </si>
  <si>
    <t>NO</t>
    <phoneticPr fontId="2"/>
  </si>
  <si>
    <t>数学系</t>
    <rPh sb="0" eb="3">
      <t>スウガクケイ</t>
    </rPh>
    <phoneticPr fontId="2"/>
  </si>
  <si>
    <t>物理学系</t>
    <rPh sb="0" eb="3">
      <t>ブツリガク</t>
    </rPh>
    <rPh sb="3" eb="4">
      <t>ケイ</t>
    </rPh>
    <phoneticPr fontId="2"/>
  </si>
  <si>
    <t>地球惑星科学系</t>
    <rPh sb="0" eb="2">
      <t>チキュウ</t>
    </rPh>
    <rPh sb="2" eb="4">
      <t>ワクセイ</t>
    </rPh>
    <rPh sb="4" eb="6">
      <t>カガク</t>
    </rPh>
    <rPh sb="6" eb="7">
      <t>ケイ</t>
    </rPh>
    <phoneticPr fontId="2"/>
  </si>
  <si>
    <t>機械系</t>
    <rPh sb="0" eb="2">
      <t>キカイ</t>
    </rPh>
    <rPh sb="2" eb="3">
      <t>ケイ</t>
    </rPh>
    <phoneticPr fontId="2"/>
  </si>
  <si>
    <t>システム制御系</t>
    <rPh sb="4" eb="7">
      <t>セイギョケイ</t>
    </rPh>
    <phoneticPr fontId="2"/>
  </si>
  <si>
    <t>電気電子系</t>
    <rPh sb="0" eb="2">
      <t>デンキ</t>
    </rPh>
    <rPh sb="2" eb="4">
      <t>デンシ</t>
    </rPh>
    <rPh sb="4" eb="5">
      <t>ケイ</t>
    </rPh>
    <phoneticPr fontId="2"/>
  </si>
  <si>
    <t>情報通信系</t>
    <rPh sb="0" eb="2">
      <t>ジョウホウ</t>
    </rPh>
    <rPh sb="2" eb="5">
      <t>ツウシンケイ</t>
    </rPh>
    <phoneticPr fontId="2"/>
  </si>
  <si>
    <t>経営工学系</t>
    <rPh sb="0" eb="2">
      <t>ケイエイ</t>
    </rPh>
    <rPh sb="2" eb="5">
      <t>コウガクケイ</t>
    </rPh>
    <phoneticPr fontId="2"/>
  </si>
  <si>
    <t>材料系</t>
    <rPh sb="0" eb="2">
      <t>ザイリョウ</t>
    </rPh>
    <rPh sb="2" eb="3">
      <t>ケイ</t>
    </rPh>
    <phoneticPr fontId="2"/>
  </si>
  <si>
    <t>応用化学系</t>
    <rPh sb="0" eb="2">
      <t>オウヨウ</t>
    </rPh>
    <rPh sb="2" eb="4">
      <t>カガク</t>
    </rPh>
    <rPh sb="4" eb="5">
      <t>ケイ</t>
    </rPh>
    <phoneticPr fontId="2"/>
  </si>
  <si>
    <t>数理・計算科学系</t>
    <rPh sb="0" eb="2">
      <t>スウリ</t>
    </rPh>
    <rPh sb="3" eb="5">
      <t>ケイサン</t>
    </rPh>
    <rPh sb="5" eb="8">
      <t>カガクケイ</t>
    </rPh>
    <phoneticPr fontId="2"/>
  </si>
  <si>
    <t>情報工学系</t>
    <rPh sb="0" eb="2">
      <t>ジョウホウ</t>
    </rPh>
    <rPh sb="2" eb="4">
      <t>コウガク</t>
    </rPh>
    <rPh sb="4" eb="5">
      <t>ケイ</t>
    </rPh>
    <phoneticPr fontId="2"/>
  </si>
  <si>
    <t>生命理工学系</t>
    <rPh sb="0" eb="2">
      <t>セイメイ</t>
    </rPh>
    <rPh sb="2" eb="5">
      <t>リコウガク</t>
    </rPh>
    <rPh sb="5" eb="6">
      <t>ケイ</t>
    </rPh>
    <phoneticPr fontId="2"/>
  </si>
  <si>
    <t>建築学系</t>
    <rPh sb="0" eb="2">
      <t>ケンチク</t>
    </rPh>
    <rPh sb="2" eb="3">
      <t>ガク</t>
    </rPh>
    <rPh sb="3" eb="4">
      <t>ケイ</t>
    </rPh>
    <phoneticPr fontId="2"/>
  </si>
  <si>
    <t>土木・環境工学系</t>
    <rPh sb="0" eb="2">
      <t>ドボク</t>
    </rPh>
    <rPh sb="3" eb="5">
      <t>カンキョウ</t>
    </rPh>
    <rPh sb="5" eb="7">
      <t>コウガク</t>
    </rPh>
    <rPh sb="7" eb="8">
      <t>ケイ</t>
    </rPh>
    <phoneticPr fontId="2"/>
  </si>
  <si>
    <t>融合理工学系</t>
    <rPh sb="0" eb="2">
      <t>ユウゴウ</t>
    </rPh>
    <rPh sb="2" eb="5">
      <t>リコウガク</t>
    </rPh>
    <rPh sb="5" eb="6">
      <t>ケイ</t>
    </rPh>
    <phoneticPr fontId="2"/>
  </si>
  <si>
    <t>社会・人間科学系</t>
    <rPh sb="0" eb="2">
      <t>シャカイ</t>
    </rPh>
    <rPh sb="3" eb="5">
      <t>ニンゲン</t>
    </rPh>
    <rPh sb="5" eb="7">
      <t>カガク</t>
    </rPh>
    <rPh sb="7" eb="8">
      <t>ケイ</t>
    </rPh>
    <phoneticPr fontId="2"/>
  </si>
  <si>
    <t>イノベーション科学系</t>
    <rPh sb="7" eb="9">
      <t>カガク</t>
    </rPh>
    <rPh sb="9" eb="10">
      <t>ケイ</t>
    </rPh>
    <phoneticPr fontId="2"/>
  </si>
  <si>
    <t>技術経営専門職学位課程</t>
    <rPh sb="0" eb="2">
      <t>ギジュツ</t>
    </rPh>
    <rPh sb="2" eb="4">
      <t>ケイエイ</t>
    </rPh>
    <rPh sb="4" eb="6">
      <t>センモン</t>
    </rPh>
    <rPh sb="6" eb="7">
      <t>ショク</t>
    </rPh>
    <rPh sb="7" eb="9">
      <t>ガクイ</t>
    </rPh>
    <rPh sb="9" eb="11">
      <t>カテイ</t>
    </rPh>
    <phoneticPr fontId="2"/>
  </si>
  <si>
    <t>未来産業技術研究所</t>
    <rPh sb="0" eb="2">
      <t>ミライ</t>
    </rPh>
    <rPh sb="2" eb="4">
      <t>サンギョウ</t>
    </rPh>
    <rPh sb="4" eb="6">
      <t>ギジュツ</t>
    </rPh>
    <rPh sb="6" eb="9">
      <t>ケンキュウショ</t>
    </rPh>
    <phoneticPr fontId="2"/>
  </si>
  <si>
    <t>フロンティア材料研究所</t>
    <rPh sb="6" eb="8">
      <t>ザイリョウ</t>
    </rPh>
    <rPh sb="8" eb="11">
      <t>ケンキュウショ</t>
    </rPh>
    <phoneticPr fontId="2"/>
  </si>
  <si>
    <t>化学生命科学研究所</t>
    <rPh sb="0" eb="2">
      <t>カガク</t>
    </rPh>
    <rPh sb="2" eb="4">
      <t>セイメイ</t>
    </rPh>
    <rPh sb="4" eb="6">
      <t>カガク</t>
    </rPh>
    <rPh sb="6" eb="9">
      <t>ケンキュウショ</t>
    </rPh>
    <phoneticPr fontId="2"/>
  </si>
  <si>
    <t>バイオインターフェース研究ユニット</t>
    <rPh sb="11" eb="13">
      <t>ケンキュウ</t>
    </rPh>
    <phoneticPr fontId="2"/>
  </si>
  <si>
    <t>系等コード</t>
    <rPh sb="0" eb="1">
      <t>ケイ</t>
    </rPh>
    <rPh sb="1" eb="2">
      <t>トウ</t>
    </rPh>
    <phoneticPr fontId="2"/>
  </si>
  <si>
    <t>化学系</t>
    <rPh sb="0" eb="2">
      <t>カガク</t>
    </rPh>
    <rPh sb="2" eb="3">
      <t>ケイ</t>
    </rPh>
    <phoneticPr fontId="2"/>
  </si>
  <si>
    <t>011</t>
  </si>
  <si>
    <t>012</t>
  </si>
  <si>
    <t>013</t>
  </si>
  <si>
    <t>014</t>
  </si>
  <si>
    <t>015</t>
  </si>
  <si>
    <t>016</t>
  </si>
  <si>
    <t>017</t>
  </si>
  <si>
    <t>018</t>
  </si>
  <si>
    <t>019</t>
  </si>
  <si>
    <t>020</t>
  </si>
  <si>
    <t>021</t>
  </si>
  <si>
    <t>022</t>
  </si>
  <si>
    <t>023</t>
  </si>
  <si>
    <t>024</t>
  </si>
  <si>
    <t>025</t>
  </si>
  <si>
    <t>026</t>
  </si>
  <si>
    <t>027</t>
  </si>
  <si>
    <t>028</t>
  </si>
  <si>
    <t>029</t>
  </si>
  <si>
    <t>030</t>
  </si>
  <si>
    <t>211</t>
  </si>
  <si>
    <t>212</t>
  </si>
  <si>
    <t>213</t>
  </si>
  <si>
    <t>413</t>
  </si>
  <si>
    <t>業務部局
ｺｰﾄﾞ</t>
    <rPh sb="0" eb="3">
      <t>ギョウムブ</t>
    </rPh>
    <rPh sb="3" eb="4">
      <t>キョク</t>
    </rPh>
    <phoneticPr fontId="2"/>
  </si>
  <si>
    <t>国籍コード</t>
    <rPh sb="0" eb="2">
      <t>コクセキ</t>
    </rPh>
    <phoneticPr fontId="2"/>
  </si>
  <si>
    <t>資格コード</t>
    <rPh sb="0" eb="2">
      <t>シカク</t>
    </rPh>
    <phoneticPr fontId="2"/>
  </si>
  <si>
    <t>資格外活動許可</t>
    <rPh sb="0" eb="3">
      <t>シカクガイ</t>
    </rPh>
    <rPh sb="3" eb="5">
      <t>カツドウ</t>
    </rPh>
    <rPh sb="5" eb="7">
      <t>キョカ</t>
    </rPh>
    <phoneticPr fontId="2"/>
  </si>
  <si>
    <t>リベラル</t>
    <phoneticPr fontId="2"/>
  </si>
  <si>
    <t>情報理工</t>
    <rPh sb="2" eb="4">
      <t>リコウ</t>
    </rPh>
    <phoneticPr fontId="2"/>
  </si>
  <si>
    <t>イノベーションマネジメント</t>
    <phoneticPr fontId="2"/>
  </si>
  <si>
    <t>TAIST事務室</t>
    <phoneticPr fontId="2"/>
  </si>
  <si>
    <t>教育革新セ</t>
    <rPh sb="0" eb="2">
      <t>キョウイク</t>
    </rPh>
    <rPh sb="2" eb="4">
      <t>カクシン</t>
    </rPh>
    <phoneticPr fontId="2"/>
  </si>
  <si>
    <t>理学院</t>
    <rPh sb="0" eb="1">
      <t>リ</t>
    </rPh>
    <rPh sb="1" eb="3">
      <t>ガクイン</t>
    </rPh>
    <phoneticPr fontId="2"/>
  </si>
  <si>
    <t>工学院</t>
    <rPh sb="0" eb="3">
      <t>コウガクイン</t>
    </rPh>
    <phoneticPr fontId="2"/>
  </si>
  <si>
    <t>物質理工学院</t>
    <rPh sb="0" eb="2">
      <t>ブッシツ</t>
    </rPh>
    <rPh sb="2" eb="6">
      <t>リコウガクイン</t>
    </rPh>
    <phoneticPr fontId="2"/>
  </si>
  <si>
    <t>生命理工学院</t>
    <rPh sb="0" eb="2">
      <t>セイメイ</t>
    </rPh>
    <rPh sb="2" eb="6">
      <t>リコウガクイン</t>
    </rPh>
    <phoneticPr fontId="2"/>
  </si>
  <si>
    <t>環境・社会理工学院</t>
    <rPh sb="0" eb="2">
      <t>カンキョウ</t>
    </rPh>
    <rPh sb="3" eb="5">
      <t>シャカイ</t>
    </rPh>
    <rPh sb="5" eb="9">
      <t>リコウガクイン</t>
    </rPh>
    <phoneticPr fontId="2"/>
  </si>
  <si>
    <t>リベラルアーツ研究教育院</t>
    <rPh sb="7" eb="12">
      <t>ケンキュウキョウイクイン</t>
    </rPh>
    <phoneticPr fontId="2"/>
  </si>
  <si>
    <t>附属科学技術高等学校</t>
    <rPh sb="0" eb="2">
      <t>フゾク</t>
    </rPh>
    <rPh sb="2" eb="4">
      <t>カガク</t>
    </rPh>
    <rPh sb="4" eb="6">
      <t>ギジュツ</t>
    </rPh>
    <rPh sb="6" eb="8">
      <t>コウトウ</t>
    </rPh>
    <rPh sb="8" eb="10">
      <t>ガッコウ</t>
    </rPh>
    <phoneticPr fontId="2"/>
  </si>
  <si>
    <t>学生支援センター</t>
    <rPh sb="0" eb="2">
      <t>ガクセイ</t>
    </rPh>
    <rPh sb="2" eb="4">
      <t>シエン</t>
    </rPh>
    <phoneticPr fontId="2"/>
  </si>
  <si>
    <t>教育革新センター</t>
    <rPh sb="0" eb="2">
      <t>キョウイク</t>
    </rPh>
    <rPh sb="2" eb="4">
      <t>カクシン</t>
    </rPh>
    <phoneticPr fontId="2"/>
  </si>
  <si>
    <t>学生支援課</t>
    <rPh sb="0" eb="2">
      <t>ガクセイ</t>
    </rPh>
    <rPh sb="2" eb="5">
      <t>シエンカ</t>
    </rPh>
    <phoneticPr fontId="2"/>
  </si>
  <si>
    <t>系等名称も入力のこと</t>
    <rPh sb="0" eb="2">
      <t>ケイトウ</t>
    </rPh>
    <rPh sb="2" eb="4">
      <t>メイショウ</t>
    </rPh>
    <rPh sb="5" eb="7">
      <t>ニュウリョク</t>
    </rPh>
    <phoneticPr fontId="13"/>
  </si>
  <si>
    <t>→</t>
    <phoneticPr fontId="2"/>
  </si>
  <si>
    <t>外国籍</t>
  </si>
  <si>
    <t>博士</t>
  </si>
  <si>
    <t>定住者</t>
    <rPh sb="0" eb="3">
      <t>テイジュウシャ</t>
    </rPh>
    <phoneticPr fontId="2"/>
  </si>
  <si>
    <t>永住者の配偶者等</t>
    <rPh sb="0" eb="3">
      <t>エイジュウシャ</t>
    </rPh>
    <rPh sb="4" eb="7">
      <t>ハイグウシャ</t>
    </rPh>
    <rPh sb="7" eb="8">
      <t>トウ</t>
    </rPh>
    <phoneticPr fontId="2"/>
  </si>
  <si>
    <t>教授</t>
    <rPh sb="0" eb="2">
      <t>キョウジュ</t>
    </rPh>
    <phoneticPr fontId="2"/>
  </si>
  <si>
    <t>特定活動</t>
    <rPh sb="0" eb="2">
      <t>トクテイ</t>
    </rPh>
    <rPh sb="2" eb="4">
      <t>カツドウ</t>
    </rPh>
    <phoneticPr fontId="2"/>
  </si>
  <si>
    <t>研究</t>
    <rPh sb="0" eb="2">
      <t>ケンキュウ</t>
    </rPh>
    <phoneticPr fontId="2"/>
  </si>
  <si>
    <t>日本人の配偶者等</t>
    <rPh sb="0" eb="3">
      <t>ニホンジン</t>
    </rPh>
    <rPh sb="4" eb="7">
      <t>ハイグウシャ</t>
    </rPh>
    <rPh sb="7" eb="8">
      <t>トウ</t>
    </rPh>
    <phoneticPr fontId="2"/>
  </si>
  <si>
    <t>在留資格</t>
    <rPh sb="0" eb="2">
      <t>ザイリュウ</t>
    </rPh>
    <rPh sb="2" eb="4">
      <t>シカク</t>
    </rPh>
    <phoneticPr fontId="2"/>
  </si>
  <si>
    <t>コード</t>
    <phoneticPr fontId="2"/>
  </si>
  <si>
    <t>国籍コード</t>
  </si>
  <si>
    <t>インド</t>
  </si>
  <si>
    <t>スリランカ</t>
  </si>
  <si>
    <t>ネパール</t>
  </si>
  <si>
    <t>パキスタン</t>
  </si>
  <si>
    <t>バングラデシュ</t>
  </si>
  <si>
    <t>ブータン</t>
  </si>
  <si>
    <t>フィリピン</t>
  </si>
  <si>
    <t>ブルネイ</t>
  </si>
  <si>
    <t>ミャンマー</t>
  </si>
  <si>
    <t>モンゴル</t>
  </si>
  <si>
    <t>ラオス</t>
  </si>
  <si>
    <t>台湾</t>
  </si>
  <si>
    <t>米国</t>
  </si>
  <si>
    <t>カナダ</t>
  </si>
  <si>
    <t>アルゼンティン</t>
  </si>
  <si>
    <t>アンティグア・バーブーダ</t>
  </si>
  <si>
    <t>ウルグァイ</t>
  </si>
  <si>
    <t>エクアドル</t>
  </si>
  <si>
    <t>ガイアナ</t>
  </si>
  <si>
    <t>キューバ</t>
  </si>
  <si>
    <t>グレナダ</t>
  </si>
  <si>
    <t>コロンビア</t>
  </si>
  <si>
    <t>ジャマイカ</t>
  </si>
  <si>
    <t>スリナム</t>
  </si>
  <si>
    <t>チリ</t>
  </si>
  <si>
    <t>ドミニカ国</t>
  </si>
  <si>
    <t>ドミニカ共和国</t>
  </si>
  <si>
    <t>パナマ</t>
  </si>
  <si>
    <t>バハマ</t>
  </si>
  <si>
    <t>バルバドス</t>
  </si>
  <si>
    <t>ブラジル</t>
  </si>
  <si>
    <t>ベリーズ</t>
  </si>
  <si>
    <t>ペルー</t>
  </si>
  <si>
    <t>メキシコ</t>
  </si>
  <si>
    <t>アイスランド</t>
  </si>
  <si>
    <t>アイルランド</t>
  </si>
  <si>
    <t>アゼルバイジャン</t>
  </si>
  <si>
    <t>アルバニア</t>
  </si>
  <si>
    <t>アルメニア</t>
  </si>
  <si>
    <t>アンドラ</t>
  </si>
  <si>
    <t>イタリア</t>
  </si>
  <si>
    <t>ウクライナ</t>
  </si>
  <si>
    <t>ウズベキスタン</t>
  </si>
  <si>
    <t>英国</t>
  </si>
  <si>
    <t>エストニア</t>
  </si>
  <si>
    <t>オーストリア</t>
  </si>
  <si>
    <t>オランダ</t>
  </si>
  <si>
    <t>カザフスタン</t>
  </si>
  <si>
    <t>ギリシャ　</t>
  </si>
  <si>
    <t>キルギス</t>
  </si>
  <si>
    <t>クロアチア</t>
  </si>
  <si>
    <t>スイス</t>
  </si>
  <si>
    <t>スウェーデン</t>
  </si>
  <si>
    <t>スペイン</t>
  </si>
  <si>
    <t>タジキスタン</t>
  </si>
  <si>
    <t>デンマーク</t>
  </si>
  <si>
    <t>ドイツ</t>
  </si>
  <si>
    <t>トルクメニスタン</t>
  </si>
  <si>
    <t>ハンガリー</t>
  </si>
  <si>
    <t>フィンランド</t>
  </si>
  <si>
    <t>フランス</t>
  </si>
  <si>
    <t>ブルガリア</t>
  </si>
  <si>
    <t>ベラルーシ</t>
  </si>
  <si>
    <t>ベルギー</t>
  </si>
  <si>
    <t>ポーランド</t>
  </si>
  <si>
    <t>ボスニア・ヘルツェゴビナ</t>
  </si>
  <si>
    <t>ポルトガル</t>
  </si>
  <si>
    <t>マルタ</t>
  </si>
  <si>
    <t>モナコ</t>
  </si>
  <si>
    <t>リヒテンシュタイン</t>
  </si>
  <si>
    <t>リトアニア</t>
  </si>
  <si>
    <t>ルーマニア</t>
  </si>
  <si>
    <t>ロシア</t>
  </si>
  <si>
    <t>オーストラリア</t>
  </si>
  <si>
    <t>キリバス</t>
  </si>
  <si>
    <t>サモア</t>
  </si>
  <si>
    <t>ソロモン諸島</t>
  </si>
  <si>
    <t>トンガ</t>
  </si>
  <si>
    <t>ナウル</t>
  </si>
  <si>
    <t>パラオ</t>
  </si>
  <si>
    <t>フィジー</t>
  </si>
  <si>
    <t>マーシャル</t>
  </si>
  <si>
    <t>ミクロネシア</t>
  </si>
  <si>
    <t>アフガニスタン</t>
  </si>
  <si>
    <t>アラブ首長国連邦</t>
  </si>
  <si>
    <t>イエメン</t>
  </si>
  <si>
    <t>イスラエル</t>
  </si>
  <si>
    <t>イラク</t>
  </si>
  <si>
    <t>イラン</t>
  </si>
  <si>
    <t>オマーン</t>
  </si>
  <si>
    <t>シリア</t>
  </si>
  <si>
    <t>トルコ</t>
  </si>
  <si>
    <t>レバノン</t>
  </si>
  <si>
    <t>パレスチナ</t>
  </si>
  <si>
    <t>アルジェリア</t>
  </si>
  <si>
    <t>アンゴラ</t>
  </si>
  <si>
    <t>ウガンダ</t>
  </si>
  <si>
    <t>エジプト</t>
  </si>
  <si>
    <t>エリトリア</t>
  </si>
  <si>
    <t>ガーナ</t>
  </si>
  <si>
    <t>ガボン</t>
  </si>
  <si>
    <t>カメルーン</t>
  </si>
  <si>
    <t>ガンビア</t>
  </si>
  <si>
    <t>ギニア</t>
  </si>
  <si>
    <t>ケニア</t>
  </si>
  <si>
    <t>コモロ</t>
  </si>
  <si>
    <t>サントメ・プリンシペ</t>
  </si>
  <si>
    <t>ザンビア</t>
  </si>
  <si>
    <t>ジンバブエ</t>
  </si>
  <si>
    <t>スーダン</t>
  </si>
  <si>
    <t>赤道ギニア</t>
  </si>
  <si>
    <t>セネガル</t>
  </si>
  <si>
    <t>ソマリア</t>
  </si>
  <si>
    <t>タンザニア</t>
  </si>
  <si>
    <t>中央アフリカ</t>
  </si>
  <si>
    <t>ナイジェリア</t>
  </si>
  <si>
    <t>ナミビア</t>
  </si>
  <si>
    <t>ニジェール</t>
  </si>
  <si>
    <t>ベナン</t>
  </si>
  <si>
    <t>ボツワナ</t>
  </si>
  <si>
    <t>マダガスカル</t>
  </si>
  <si>
    <t>マラウイ</t>
  </si>
  <si>
    <t>マリ</t>
  </si>
  <si>
    <t>南アフリカ</t>
  </si>
  <si>
    <t>モザンビーク</t>
  </si>
  <si>
    <t>モーリシャス</t>
  </si>
  <si>
    <t>モーリタニア</t>
  </si>
  <si>
    <t>モロッコ</t>
  </si>
  <si>
    <t>リビア</t>
  </si>
  <si>
    <t>リベリア</t>
  </si>
  <si>
    <t>ルワンダ</t>
  </si>
  <si>
    <t>レソト</t>
  </si>
  <si>
    <t>チュニジア</t>
  </si>
  <si>
    <t>技術</t>
    <rPh sb="0" eb="2">
      <t>ギジュツ</t>
    </rPh>
    <phoneticPr fontId="2"/>
  </si>
  <si>
    <t>永住者</t>
    <rPh sb="0" eb="3">
      <t>エイジュウシャ</t>
    </rPh>
    <phoneticPr fontId="2"/>
  </si>
  <si>
    <t>高度専門職1号イ</t>
    <rPh sb="0" eb="5">
      <t>コウドセンモンショク</t>
    </rPh>
    <rPh sb="6" eb="7">
      <t>ゴウ</t>
    </rPh>
    <phoneticPr fontId="2"/>
  </si>
  <si>
    <t>高度専門職1号ロ</t>
    <rPh sb="0" eb="5">
      <t>コウドセンモンショク</t>
    </rPh>
    <rPh sb="6" eb="7">
      <t>ゴウ</t>
    </rPh>
    <phoneticPr fontId="2"/>
  </si>
  <si>
    <t>技術・人文知識・国際業務</t>
    <rPh sb="0" eb="2">
      <t>ギジュツ</t>
    </rPh>
    <rPh sb="3" eb="5">
      <t>ジンブン</t>
    </rPh>
    <rPh sb="5" eb="7">
      <t>チシキ</t>
    </rPh>
    <rPh sb="8" eb="10">
      <t>コクサイ</t>
    </rPh>
    <rPh sb="10" eb="12">
      <t>ギョウム</t>
    </rPh>
    <phoneticPr fontId="2"/>
  </si>
  <si>
    <t>国籍名称</t>
    <rPh sb="0" eb="2">
      <t>コクセキ</t>
    </rPh>
    <rPh sb="2" eb="4">
      <t>メイショウ</t>
    </rPh>
    <phoneticPr fontId="2"/>
  </si>
  <si>
    <t>学生のメールアドレス</t>
    <rPh sb="0" eb="2">
      <t>ガクセイ</t>
    </rPh>
    <phoneticPr fontId="2"/>
  </si>
  <si>
    <t>学生の内線</t>
    <rPh sb="0" eb="2">
      <t>ガクセイ</t>
    </rPh>
    <rPh sb="3" eb="5">
      <t>ナイセン</t>
    </rPh>
    <phoneticPr fontId="2"/>
  </si>
  <si>
    <t>学生
メールボックス番号</t>
    <rPh sb="0" eb="2">
      <t>ガクセイ</t>
    </rPh>
    <rPh sb="10" eb="12">
      <t>バンゴウ</t>
    </rPh>
    <phoneticPr fontId="2"/>
  </si>
  <si>
    <t>留学</t>
    <rPh sb="0" eb="2">
      <t>リュウガク</t>
    </rPh>
    <phoneticPr fontId="13"/>
  </si>
  <si>
    <t>注：「特別永住者」は申請不要</t>
    <rPh sb="0" eb="1">
      <t>チュウ</t>
    </rPh>
    <rPh sb="3" eb="5">
      <t>トクベツ</t>
    </rPh>
    <rPh sb="5" eb="8">
      <t>エイジュウシャ</t>
    </rPh>
    <rPh sb="10" eb="12">
      <t>シンセイ</t>
    </rPh>
    <rPh sb="12" eb="14">
      <t>フヨウ</t>
    </rPh>
    <phoneticPr fontId="2"/>
  </si>
  <si>
    <t>インドネシア</t>
  </si>
  <si>
    <t>エチオピア</t>
  </si>
  <si>
    <t>カンボジア</t>
  </si>
  <si>
    <t>シンガポール</t>
  </si>
  <si>
    <t>スロバキア</t>
  </si>
  <si>
    <t>タイ</t>
  </si>
  <si>
    <t>ベトナム</t>
  </si>
  <si>
    <t>マレーシア</t>
  </si>
  <si>
    <t>ヨルダン</t>
  </si>
  <si>
    <t>韓国</t>
  </si>
  <si>
    <t>中国</t>
  </si>
  <si>
    <t>→M列にも「外国籍」を入力しないでください</t>
    <rPh sb="2" eb="3">
      <t>レツ</t>
    </rPh>
    <rPh sb="6" eb="9">
      <t>ガイコクセキ</t>
    </rPh>
    <rPh sb="11" eb="13">
      <t>ニュウリョク</t>
    </rPh>
    <phoneticPr fontId="2"/>
  </si>
  <si>
    <t>職員番号</t>
    <rPh sb="0" eb="2">
      <t>ショクイン</t>
    </rPh>
    <rPh sb="2" eb="4">
      <t>バンゴウ</t>
    </rPh>
    <phoneticPr fontId="2"/>
  </si>
  <si>
    <t>情報理工学院</t>
    <rPh sb="0" eb="2">
      <t>ジョウホウ</t>
    </rPh>
    <rPh sb="2" eb="6">
      <t>リコウガクイン</t>
    </rPh>
    <phoneticPr fontId="2"/>
  </si>
  <si>
    <t>4月</t>
    <phoneticPr fontId="2"/>
  </si>
  <si>
    <t>5月</t>
    <phoneticPr fontId="2"/>
  </si>
  <si>
    <t>1月</t>
    <phoneticPr fontId="2"/>
  </si>
  <si>
    <t>3月</t>
    <phoneticPr fontId="2"/>
  </si>
  <si>
    <t>5月</t>
    <phoneticPr fontId="2"/>
  </si>
  <si>
    <t>6月</t>
    <phoneticPr fontId="2"/>
  </si>
  <si>
    <t>8月</t>
    <phoneticPr fontId="2"/>
  </si>
  <si>
    <t>9月</t>
    <phoneticPr fontId="2"/>
  </si>
  <si>
    <t>2月</t>
    <phoneticPr fontId="2"/>
  </si>
  <si>
    <t>3月</t>
    <phoneticPr fontId="2"/>
  </si>
  <si>
    <t>NO</t>
    <phoneticPr fontId="2"/>
  </si>
  <si>
    <r>
      <rPr>
        <b/>
        <sz val="18"/>
        <color rgb="FFFF0000"/>
        <rFont val="ＭＳ Ｐゴシック"/>
        <family val="3"/>
        <charset val="128"/>
      </rPr>
      <t>全て半角</t>
    </r>
    <r>
      <rPr>
        <b/>
        <sz val="18"/>
        <rFont val="ＭＳ Ｐゴシック"/>
        <family val="3"/>
        <charset val="128"/>
      </rPr>
      <t xml:space="preserve">
学籍番号</t>
    </r>
    <rPh sb="0" eb="1">
      <t>スベ</t>
    </rPh>
    <rPh sb="2" eb="4">
      <t>ハンカク</t>
    </rPh>
    <phoneticPr fontId="2"/>
  </si>
  <si>
    <r>
      <rPr>
        <sz val="18"/>
        <rFont val="ＭＳ Ｐゴシック"/>
        <family val="3"/>
        <charset val="128"/>
      </rPr>
      <t>yyyy/mm/dd</t>
    </r>
    <r>
      <rPr>
        <b/>
        <sz val="18"/>
        <rFont val="ＭＳ Ｐゴシック"/>
        <family val="3"/>
        <charset val="128"/>
      </rPr>
      <t xml:space="preserve">
在留期限</t>
    </r>
    <rPh sb="12" eb="14">
      <t>ザイリュウ</t>
    </rPh>
    <rPh sb="14" eb="16">
      <t>キゲン</t>
    </rPh>
    <phoneticPr fontId="2"/>
  </si>
  <si>
    <t xml:space="preserve">
職名1</t>
    <rPh sb="1" eb="2">
      <t>ショク</t>
    </rPh>
    <rPh sb="2" eb="3">
      <t>メイ</t>
    </rPh>
    <phoneticPr fontId="2"/>
  </si>
  <si>
    <t xml:space="preserve">
系等名称</t>
    <rPh sb="2" eb="3">
      <t>ケイ</t>
    </rPh>
    <rPh sb="3" eb="4">
      <t>トウ</t>
    </rPh>
    <rPh sb="4" eb="6">
      <t>メイショウ</t>
    </rPh>
    <phoneticPr fontId="2"/>
  </si>
  <si>
    <t xml:space="preserve">
国籍</t>
    <rPh sb="3" eb="5">
      <t>コクセキ</t>
    </rPh>
    <phoneticPr fontId="2"/>
  </si>
  <si>
    <t xml:space="preserve">
在留資格</t>
    <rPh sb="2" eb="4">
      <t>ザイリュウ</t>
    </rPh>
    <rPh sb="4" eb="6">
      <t>シカク</t>
    </rPh>
    <phoneticPr fontId="2"/>
  </si>
  <si>
    <r>
      <rPr>
        <sz val="20"/>
        <rFont val="ＭＳ Ｐゴシック"/>
        <family val="3"/>
        <charset val="128"/>
      </rPr>
      <t>yyyy/mm/dd</t>
    </r>
    <r>
      <rPr>
        <b/>
        <sz val="20"/>
        <rFont val="ＭＳ Ｐゴシック"/>
        <family val="3"/>
        <charset val="128"/>
      </rPr>
      <t xml:space="preserve">
在留期限</t>
    </r>
    <rPh sb="12" eb="14">
      <t>ザイリュウ</t>
    </rPh>
    <rPh sb="14" eb="16">
      <t>キゲン</t>
    </rPh>
    <phoneticPr fontId="2"/>
  </si>
  <si>
    <t>職種
ｺｰﾄﾞ</t>
    <rPh sb="0" eb="2">
      <t>ショクシュ</t>
    </rPh>
    <phoneticPr fontId="2"/>
  </si>
  <si>
    <t>国籍</t>
    <rPh sb="0" eb="2">
      <t>コクセキ</t>
    </rPh>
    <phoneticPr fontId="2"/>
  </si>
  <si>
    <r>
      <t xml:space="preserve">※
外国籍学生（特別永住者は除く）は必ず記入
</t>
    </r>
    <r>
      <rPr>
        <sz val="20"/>
        <rFont val="ＭＳ Ｐゴシック"/>
        <family val="3"/>
        <charset val="128"/>
      </rPr>
      <t>M列でも「外国籍」を選択</t>
    </r>
    <rPh sb="2" eb="5">
      <t>ガイコクセキ</t>
    </rPh>
    <rPh sb="5" eb="7">
      <t>ガクセイ</t>
    </rPh>
    <rPh sb="8" eb="10">
      <t>トクベツ</t>
    </rPh>
    <rPh sb="10" eb="13">
      <t>エイジュウシャ</t>
    </rPh>
    <rPh sb="14" eb="15">
      <t>ノゾ</t>
    </rPh>
    <rPh sb="18" eb="19">
      <t>カナラ</t>
    </rPh>
    <rPh sb="20" eb="22">
      <t>キニュウ</t>
    </rPh>
    <rPh sb="24" eb="25">
      <t>レツ</t>
    </rPh>
    <rPh sb="28" eb="31">
      <t>ガイコクセキ</t>
    </rPh>
    <rPh sb="33" eb="35">
      <t>センタク</t>
    </rPh>
    <phoneticPr fontId="2"/>
  </si>
  <si>
    <t/>
  </si>
  <si>
    <t>001</t>
  </si>
  <si>
    <t>例1</t>
    <rPh sb="0" eb="1">
      <t>レイ</t>
    </rPh>
    <phoneticPr fontId="3"/>
  </si>
  <si>
    <t>工学院</t>
    <rPh sb="0" eb="3">
      <t>コウガクイン</t>
    </rPh>
    <phoneticPr fontId="3"/>
  </si>
  <si>
    <t>機械系</t>
    <rPh sb="0" eb="2">
      <t>キカイ</t>
    </rPh>
    <rPh sb="2" eb="3">
      <t>ケイ</t>
    </rPh>
    <phoneticPr fontId="3"/>
  </si>
  <si>
    <t>東工大　太郎</t>
    <rPh sb="0" eb="3">
      <t>トウコウダイ</t>
    </rPh>
    <rPh sb="4" eb="6">
      <t>タロウ</t>
    </rPh>
    <phoneticPr fontId="3"/>
  </si>
  <si>
    <t>ﾄｳｺｳﾀﾞｲ ﾀﾛｳ</t>
  </si>
  <si>
    <t>田中　一郎</t>
    <rPh sb="0" eb="2">
      <t>タナカ</t>
    </rPh>
    <rPh sb="3" eb="5">
      <t>イチロウ</t>
    </rPh>
    <phoneticPr fontId="3"/>
  </si>
  <si>
    <t>伊藤　(1234)</t>
    <rPh sb="0" eb="2">
      <t>イトウ</t>
    </rPh>
    <phoneticPr fontId="3"/>
  </si>
  <si>
    <t>E3-2</t>
  </si>
  <si>
    <t>例2</t>
    <rPh sb="0" eb="1">
      <t>レイ</t>
    </rPh>
    <phoneticPr fontId="3"/>
  </si>
  <si>
    <t>TOKYO TECH</t>
  </si>
  <si>
    <t>ﾄｰｷｮｰ ﾃｯｸ</t>
  </si>
  <si>
    <t>tadai_M</t>
  </si>
  <si>
    <t>修士</t>
    <rPh sb="0" eb="2">
      <t>シュウシ</t>
    </rPh>
    <phoneticPr fontId="3"/>
  </si>
  <si>
    <t>mitei</t>
  </si>
  <si>
    <t>留学</t>
    <rPh sb="0" eb="2">
      <t>リュウガク</t>
    </rPh>
    <phoneticPr fontId="3"/>
  </si>
  <si>
    <t>備考</t>
    <rPh sb="0" eb="2">
      <t>ビコウ</t>
    </rPh>
    <phoneticPr fontId="2"/>
  </si>
  <si>
    <t>【内訳】</t>
    <rPh sb="1" eb="3">
      <t>ウチワケ</t>
    </rPh>
    <phoneticPr fontId="2"/>
  </si>
  <si>
    <t>他大学学生証（写し）取り寄せ中。</t>
    <rPh sb="7" eb="8">
      <t>ウツ</t>
    </rPh>
    <phoneticPr fontId="2"/>
  </si>
  <si>
    <t>No.</t>
    <phoneticPr fontId="13"/>
  </si>
  <si>
    <t>細胞制御工学研究センター</t>
    <rPh sb="0" eb="2">
      <t>サイボウ</t>
    </rPh>
    <rPh sb="2" eb="4">
      <t>セイギョ</t>
    </rPh>
    <rPh sb="4" eb="6">
      <t>コウガク</t>
    </rPh>
    <rPh sb="6" eb="8">
      <t>ケンキュウ</t>
    </rPh>
    <phoneticPr fontId="2"/>
  </si>
  <si>
    <t>313</t>
    <phoneticPr fontId="2"/>
  </si>
  <si>
    <t>ナノ空間触媒研究ユニット</t>
    <rPh sb="2" eb="4">
      <t>クウカン</t>
    </rPh>
    <rPh sb="4" eb="6">
      <t>ショクバイ</t>
    </rPh>
    <rPh sb="6" eb="8">
      <t>ケンキュウ</t>
    </rPh>
    <phoneticPr fontId="2"/>
  </si>
  <si>
    <t>422</t>
    <phoneticPr fontId="2"/>
  </si>
  <si>
    <t>予算詳細
責任者</t>
    <rPh sb="0" eb="2">
      <t>ヨサン</t>
    </rPh>
    <rPh sb="2" eb="4">
      <t>ショウサイ</t>
    </rPh>
    <rPh sb="5" eb="8">
      <t>セキニンシャ</t>
    </rPh>
    <phoneticPr fontId="2"/>
  </si>
  <si>
    <t>授業
科目名</t>
    <rPh sb="5" eb="6">
      <t>メイ</t>
    </rPh>
    <phoneticPr fontId="2"/>
  </si>
  <si>
    <t>提出日：　　　　年　　月　　日</t>
    <rPh sb="0" eb="3">
      <t>テイシュツビ</t>
    </rPh>
    <rPh sb="8" eb="9">
      <t>ネン</t>
    </rPh>
    <rPh sb="11" eb="12">
      <t>ガツ</t>
    </rPh>
    <rPh sb="14" eb="15">
      <t>ヒ</t>
    </rPh>
    <phoneticPr fontId="2"/>
  </si>
  <si>
    <t>基礎研究機構</t>
    <phoneticPr fontId="2"/>
  </si>
  <si>
    <t>314</t>
    <phoneticPr fontId="2"/>
  </si>
  <si>
    <t>427</t>
    <phoneticPr fontId="2"/>
  </si>
  <si>
    <t>リーダーシップ教育院</t>
  </si>
  <si>
    <t>リーダーシップ教育院</t>
    <phoneticPr fontId="2"/>
  </si>
  <si>
    <t>AIコンピューティング研究ユニット</t>
    <phoneticPr fontId="2"/>
  </si>
  <si>
    <t>生体恒常性研究ユニット</t>
    <phoneticPr fontId="2"/>
  </si>
  <si>
    <t>428</t>
    <phoneticPr fontId="2"/>
  </si>
  <si>
    <t>在留カード番号
(カード右上に記載されている12桁の英数字）</t>
    <rPh sb="0" eb="2">
      <t>ザイリュウ</t>
    </rPh>
    <rPh sb="5" eb="7">
      <t>バンゴウ</t>
    </rPh>
    <phoneticPr fontId="2"/>
  </si>
  <si>
    <t>AB12345678CD</t>
  </si>
  <si>
    <t>超スマート社会卓越教育院</t>
  </si>
  <si>
    <t>超スマート社会卓越教育院</t>
    <phoneticPr fontId="2"/>
  </si>
  <si>
    <t>課程</t>
    <rPh sb="0" eb="2">
      <t>カテイ</t>
    </rPh>
    <phoneticPr fontId="2"/>
  </si>
  <si>
    <t>5号</t>
  </si>
  <si>
    <t>6号</t>
  </si>
  <si>
    <t>7号</t>
  </si>
  <si>
    <t>8号</t>
  </si>
  <si>
    <t>共通</t>
    <rPh sb="0" eb="2">
      <t>キョウツウ</t>
    </rPh>
    <phoneticPr fontId="2"/>
  </si>
  <si>
    <t>5ヶ月</t>
  </si>
  <si>
    <r>
      <rPr>
        <b/>
        <sz val="18"/>
        <color rgb="FFFF0000"/>
        <rFont val="ＭＳ Ｐゴシック"/>
        <family val="3"/>
        <charset val="128"/>
      </rPr>
      <t>全て半角</t>
    </r>
    <r>
      <rPr>
        <b/>
        <sz val="18"/>
        <rFont val="ＭＳ Ｐゴシック"/>
        <family val="3"/>
        <charset val="128"/>
      </rPr>
      <t xml:space="preserve">
予算詳細ｺｰﾄﾞ
前16桁</t>
    </r>
    <rPh sb="0" eb="1">
      <t>スベ</t>
    </rPh>
    <rPh sb="2" eb="4">
      <t>ハンカク</t>
    </rPh>
    <rPh sb="6" eb="8">
      <t>ヨサン</t>
    </rPh>
    <rPh sb="8" eb="10">
      <t>ショウサイ</t>
    </rPh>
    <rPh sb="15" eb="16">
      <t>マエ</t>
    </rPh>
    <rPh sb="18" eb="19">
      <t>ケタ</t>
    </rPh>
    <phoneticPr fontId="2"/>
  </si>
  <si>
    <r>
      <rPr>
        <b/>
        <sz val="18"/>
        <color rgb="FFFF0000"/>
        <rFont val="ＭＳ Ｐゴシック"/>
        <family val="3"/>
        <charset val="128"/>
      </rPr>
      <t>全て半角</t>
    </r>
    <r>
      <rPr>
        <b/>
        <sz val="18"/>
        <rFont val="ＭＳ Ｐゴシック"/>
        <family val="3"/>
        <charset val="128"/>
      </rPr>
      <t xml:space="preserve">
予算詳細ｺｰﾄﾞ
後16桁</t>
    </r>
    <rPh sb="0" eb="1">
      <t>スベ</t>
    </rPh>
    <rPh sb="2" eb="4">
      <t>ハンカク</t>
    </rPh>
    <rPh sb="6" eb="8">
      <t>ヨサン</t>
    </rPh>
    <rPh sb="8" eb="10">
      <t>ショウサイ</t>
    </rPh>
    <rPh sb="15" eb="16">
      <t>アト</t>
    </rPh>
    <rPh sb="18" eb="19">
      <t>ケタ</t>
    </rPh>
    <phoneticPr fontId="2"/>
  </si>
  <si>
    <t>未来の人類研究センター</t>
    <rPh sb="0" eb="2">
      <t>ミライ</t>
    </rPh>
    <rPh sb="3" eb="5">
      <t>ジンルイ</t>
    </rPh>
    <rPh sb="5" eb="7">
      <t>ケンキュウ</t>
    </rPh>
    <phoneticPr fontId="2"/>
  </si>
  <si>
    <t>315</t>
    <phoneticPr fontId="2"/>
  </si>
  <si>
    <t>福島復興・再生研究ユニット</t>
    <phoneticPr fontId="2"/>
  </si>
  <si>
    <t>429</t>
    <phoneticPr fontId="2"/>
  </si>
  <si>
    <t>ナノセンシング研究ユニット</t>
    <phoneticPr fontId="2"/>
  </si>
  <si>
    <t>430</t>
    <phoneticPr fontId="2"/>
  </si>
  <si>
    <t>環境・社会理工学院（田町）</t>
    <rPh sb="0" eb="2">
      <t>カンキョウ</t>
    </rPh>
    <rPh sb="3" eb="5">
      <t>シャカイ</t>
    </rPh>
    <rPh sb="5" eb="7">
      <t>リコウ</t>
    </rPh>
    <rPh sb="7" eb="9">
      <t>ガクイン</t>
    </rPh>
    <rPh sb="10" eb="12">
      <t>タチョウ</t>
    </rPh>
    <phoneticPr fontId="3"/>
  </si>
  <si>
    <t>その他</t>
    <rPh sb="2" eb="3">
      <t>タ</t>
    </rPh>
    <phoneticPr fontId="3"/>
  </si>
  <si>
    <t>バイアウト</t>
    <phoneticPr fontId="2"/>
  </si>
  <si>
    <t>11KYKY1000000000</t>
  </si>
  <si>
    <t>氏名（全角）</t>
    <rPh sb="0" eb="2">
      <t>シメイ</t>
    </rPh>
    <rPh sb="3" eb="5">
      <t>ゼンカク</t>
    </rPh>
    <phoneticPr fontId="2"/>
  </si>
  <si>
    <t>学籍番号（半角英数字）</t>
    <rPh sb="0" eb="2">
      <t>ガクセキ</t>
    </rPh>
    <rPh sb="2" eb="4">
      <t>バンゴウ</t>
    </rPh>
    <rPh sb="5" eb="7">
      <t>ハンカク</t>
    </rPh>
    <rPh sb="7" eb="10">
      <t>エイスウジ</t>
    </rPh>
    <phoneticPr fontId="2"/>
  </si>
  <si>
    <t>KY01ZZKY2900･･pp</t>
  </si>
  <si>
    <t>田中　二郎</t>
    <rPh sb="0" eb="2">
      <t>タナカ</t>
    </rPh>
    <rPh sb="3" eb="5">
      <t>ジロウ</t>
    </rPh>
    <phoneticPr fontId="3"/>
  </si>
  <si>
    <t>バイアウト</t>
  </si>
  <si>
    <t>該当者のみ「〇」</t>
    <rPh sb="0" eb="3">
      <t>ガイトウシャ</t>
    </rPh>
    <phoneticPr fontId="2"/>
  </si>
  <si>
    <t>ﾌﾘｶﾞﾅ
(半角ｶﾅ）</t>
    <rPh sb="7" eb="9">
      <t>ハンカク</t>
    </rPh>
    <phoneticPr fontId="2"/>
  </si>
  <si>
    <t>※他大学生は課程が分かる
学生証写提出</t>
    <rPh sb="1" eb="4">
      <t>タダイガク</t>
    </rPh>
    <rPh sb="4" eb="5">
      <t>ショウ</t>
    </rPh>
    <rPh sb="6" eb="8">
      <t>カテイ</t>
    </rPh>
    <rPh sb="9" eb="10">
      <t>ワ</t>
    </rPh>
    <rPh sb="13" eb="16">
      <t>ガクセイショウ</t>
    </rPh>
    <rPh sb="16" eb="17">
      <t>ウツ</t>
    </rPh>
    <rPh sb="17" eb="19">
      <t>テイシュツ</t>
    </rPh>
    <phoneticPr fontId="2"/>
  </si>
  <si>
    <t>1=男
2=女</t>
    <rPh sb="2" eb="3">
      <t>オトコ</t>
    </rPh>
    <rPh sb="6" eb="7">
      <t>オンナ</t>
    </rPh>
    <phoneticPr fontId="2"/>
  </si>
  <si>
    <t>生年月日
yyyy/mm/dd</t>
    <phoneticPr fontId="2"/>
  </si>
  <si>
    <t>※物品請求システム参照
※未定の場合「mitei」と記入</t>
    <rPh sb="1" eb="3">
      <t>ブッピン</t>
    </rPh>
    <rPh sb="3" eb="5">
      <t>セイキュウ</t>
    </rPh>
    <rPh sb="9" eb="11">
      <t>サンショウ</t>
    </rPh>
    <rPh sb="13" eb="15">
      <t>ミテイ</t>
    </rPh>
    <rPh sb="16" eb="18">
      <t>バアイ</t>
    </rPh>
    <rPh sb="26" eb="28">
      <t>キニュウ</t>
    </rPh>
    <phoneticPr fontId="2"/>
  </si>
  <si>
    <t>※ﾌﾟﾙﾀﾞｳﾝﾘｽﾄに
該当経費名がない場合は
「その他」を選択</t>
    <rPh sb="13" eb="15">
      <t>ガイトウ</t>
    </rPh>
    <rPh sb="15" eb="17">
      <t>ケイヒ</t>
    </rPh>
    <rPh sb="17" eb="18">
      <t>メイ</t>
    </rPh>
    <rPh sb="21" eb="23">
      <t>バアイ</t>
    </rPh>
    <rPh sb="28" eb="29">
      <t>タ</t>
    </rPh>
    <rPh sb="31" eb="33">
      <t>センタク</t>
    </rPh>
    <phoneticPr fontId="2"/>
  </si>
  <si>
    <t>経費種類</t>
    <rPh sb="0" eb="2">
      <t>ケイヒ</t>
    </rPh>
    <rPh sb="2" eb="4">
      <t>シュルイ</t>
    </rPh>
    <phoneticPr fontId="2"/>
  </si>
  <si>
    <t>有＝1
無＝2</t>
    <rPh sb="0" eb="1">
      <t>ア</t>
    </rPh>
    <rPh sb="4" eb="5">
      <t>ナ</t>
    </rPh>
    <phoneticPr fontId="2"/>
  </si>
  <si>
    <t>上申、勤務管理等の取りまとめ部局</t>
    <rPh sb="0" eb="2">
      <t>ジョウシン</t>
    </rPh>
    <rPh sb="3" eb="5">
      <t>キンム</t>
    </rPh>
    <rPh sb="5" eb="8">
      <t>カンリトウ</t>
    </rPh>
    <rPh sb="9" eb="10">
      <t>ト</t>
    </rPh>
    <rPh sb="14" eb="16">
      <t>ブキョク</t>
    </rPh>
    <phoneticPr fontId="2"/>
  </si>
  <si>
    <r>
      <t xml:space="preserve">在留カード番号
</t>
    </r>
    <r>
      <rPr>
        <b/>
        <sz val="14"/>
        <rFont val="ＭＳ Ｐゴシック"/>
        <family val="3"/>
        <charset val="128"/>
      </rPr>
      <t>(カード右上の12桁の英数字）</t>
    </r>
    <rPh sb="0" eb="2">
      <t>ザイリュウ</t>
    </rPh>
    <rPh sb="5" eb="7">
      <t>バンゴウ</t>
    </rPh>
    <phoneticPr fontId="2"/>
  </si>
  <si>
    <r>
      <t xml:space="preserve">氏　　名
</t>
    </r>
    <r>
      <rPr>
        <sz val="14"/>
        <color rgb="FFFF0000"/>
        <rFont val="ＭＳ Ｐゴシック"/>
        <family val="3"/>
        <charset val="128"/>
      </rPr>
      <t>※日本人は全角+全角スペース
外国籍は在留カードの通りアルファベット（半角大文字+半角スペース）</t>
    </r>
    <phoneticPr fontId="2"/>
  </si>
  <si>
    <t>　</t>
  </si>
  <si>
    <t>全固体電池研究センター</t>
  </si>
  <si>
    <t>311</t>
    <phoneticPr fontId="2"/>
  </si>
  <si>
    <t>アトムハイブリッドマテリアル研究ユニット</t>
  </si>
  <si>
    <t>411</t>
    <phoneticPr fontId="2"/>
  </si>
  <si>
    <t>ゼロカーボンエネルギー研究所</t>
  </si>
  <si>
    <t>215</t>
    <phoneticPr fontId="2"/>
  </si>
  <si>
    <t>バイオメディカルＡＩ研究ユニット</t>
  </si>
  <si>
    <t>432</t>
    <phoneticPr fontId="2"/>
  </si>
  <si>
    <t>面発光レーザフォトニクス研究ユニット</t>
  </si>
  <si>
    <t>433</t>
    <phoneticPr fontId="2"/>
  </si>
  <si>
    <t>エネルギー・情報卓越教育院</t>
  </si>
  <si>
    <t>1号</t>
    <phoneticPr fontId="2"/>
  </si>
  <si>
    <t>オープンファシリティセンター</t>
  </si>
  <si>
    <t>業務部局
(就業場所）</t>
    <rPh sb="0" eb="2">
      <t>ギョウム</t>
    </rPh>
    <rPh sb="6" eb="8">
      <t>シュウギョウ</t>
    </rPh>
    <rPh sb="8" eb="10">
      <t>バショ</t>
    </rPh>
    <phoneticPr fontId="2"/>
  </si>
  <si>
    <t>就業場所、指導教員や学生の所属部局等</t>
    <rPh sb="5" eb="7">
      <t>シドウ</t>
    </rPh>
    <rPh sb="7" eb="9">
      <t>キョウイン</t>
    </rPh>
    <rPh sb="10" eb="12">
      <t>ガクセイ</t>
    </rPh>
    <rPh sb="13" eb="15">
      <t>ショゾク</t>
    </rPh>
    <rPh sb="15" eb="17">
      <t>ブキョク</t>
    </rPh>
    <rPh sb="17" eb="18">
      <t>トウ</t>
    </rPh>
    <phoneticPr fontId="2"/>
  </si>
  <si>
    <r>
      <t xml:space="preserve">申請（新規)→入力不可
</t>
    </r>
    <r>
      <rPr>
        <b/>
        <sz val="14"/>
        <color rgb="FFFF0000"/>
        <rFont val="ＭＳ Ｐゴシック"/>
        <family val="3"/>
        <charset val="128"/>
      </rPr>
      <t>修正・変更→入力必須　</t>
    </r>
    <rPh sb="0" eb="2">
      <t>シンセイ</t>
    </rPh>
    <rPh sb="3" eb="5">
      <t>シンキ</t>
    </rPh>
    <rPh sb="7" eb="9">
      <t>ニュウリョク</t>
    </rPh>
    <rPh sb="9" eb="11">
      <t>フカ</t>
    </rPh>
    <rPh sb="12" eb="14">
      <t>シュウセイ</t>
    </rPh>
    <rPh sb="15" eb="17">
      <t>ヘンコウ</t>
    </rPh>
    <rPh sb="18" eb="20">
      <t>ニュウリョク</t>
    </rPh>
    <rPh sb="20" eb="22">
      <t>ヒッス</t>
    </rPh>
    <phoneticPr fontId="2"/>
  </si>
  <si>
    <t>ta123tokodai.aa@m.titech.ac.jp</t>
  </si>
  <si>
    <t>txxxxtitech.aa@m.titech.ac.jp</t>
  </si>
  <si>
    <t>鈴木（5678)</t>
    <rPh sb="0" eb="2">
      <t>スズキ</t>
    </rPh>
    <phoneticPr fontId="2"/>
  </si>
  <si>
    <t>学生支援課（ピアサポ）</t>
    <rPh sb="0" eb="1">
      <t>ガク</t>
    </rPh>
    <rPh sb="1" eb="2">
      <t>セイ</t>
    </rPh>
    <rPh sb="2" eb="4">
      <t>シエン</t>
    </rPh>
    <rPh sb="4" eb="5">
      <t>カ</t>
    </rPh>
    <phoneticPr fontId="2"/>
  </si>
  <si>
    <t>学生支援課（コンシェルジュJr. ）</t>
    <rPh sb="0" eb="1">
      <t>ガク</t>
    </rPh>
    <rPh sb="1" eb="2">
      <t>セイ</t>
    </rPh>
    <rPh sb="2" eb="4">
      <t>シエン</t>
    </rPh>
    <rPh sb="4" eb="5">
      <t>カ</t>
    </rPh>
    <phoneticPr fontId="2"/>
  </si>
  <si>
    <t>ピアサポーター</t>
  </si>
  <si>
    <t xml:space="preserve">コンシェルジュJr. </t>
  </si>
  <si>
    <t>香港</t>
  </si>
  <si>
    <t>朝鮮（日本在住）</t>
  </si>
  <si>
    <t>東ティモール</t>
  </si>
  <si>
    <t>南スーダン</t>
  </si>
  <si>
    <t>北マケドニア</t>
  </si>
  <si>
    <t>北朝鮮</t>
  </si>
  <si>
    <t>アラブ連合共和国</t>
  </si>
  <si>
    <t>エスワティニ（スワジランド）</t>
  </si>
  <si>
    <t>エルサルバドル</t>
  </si>
  <si>
    <t>カーボベルデ</t>
  </si>
  <si>
    <t>カタール</t>
  </si>
  <si>
    <t>ギニアビサウ</t>
  </si>
  <si>
    <t>キプロス</t>
  </si>
  <si>
    <t>グアテマラ</t>
  </si>
  <si>
    <t>クウェート</t>
  </si>
  <si>
    <t>クック諸島</t>
  </si>
  <si>
    <t>コートジボワール</t>
  </si>
  <si>
    <t>コスタリカ</t>
  </si>
  <si>
    <t>コンゴ共和国</t>
  </si>
  <si>
    <t>コンゴ民主共和国</t>
  </si>
  <si>
    <t>サウジアラビア</t>
  </si>
  <si>
    <t>サンマリノ</t>
  </si>
  <si>
    <t>シエラレオネ</t>
  </si>
  <si>
    <t>ジブチ</t>
  </si>
  <si>
    <t>ジョージア</t>
  </si>
  <si>
    <t>スロベニア</t>
  </si>
  <si>
    <t>セーシェル</t>
  </si>
  <si>
    <t>セルビア</t>
  </si>
  <si>
    <t>セントクリストファー・ネービス</t>
  </si>
  <si>
    <t>セントビンセント及びグレナディーン諸島</t>
  </si>
  <si>
    <t>セントルシア</t>
  </si>
  <si>
    <t>ソ連邦</t>
  </si>
  <si>
    <t>チェコ</t>
  </si>
  <si>
    <t>チャド</t>
  </si>
  <si>
    <t>ツバル</t>
  </si>
  <si>
    <t>トーゴ</t>
  </si>
  <si>
    <t>トリニダード・トバゴ</t>
  </si>
  <si>
    <t>ニウエ</t>
  </si>
  <si>
    <t>ニカラグア</t>
  </si>
  <si>
    <t>ニュージーランド</t>
  </si>
  <si>
    <t>ノルウェー</t>
  </si>
  <si>
    <t>バーレーン</t>
  </si>
  <si>
    <t>ハイチ</t>
  </si>
  <si>
    <t>バチカン</t>
  </si>
  <si>
    <t>バヌアツ</t>
  </si>
  <si>
    <t>パプアニューギニア</t>
  </si>
  <si>
    <t>パラグアイ</t>
  </si>
  <si>
    <t>ブルキナファソ</t>
  </si>
  <si>
    <t>ブルンジ</t>
  </si>
  <si>
    <t>ベネズエラ</t>
  </si>
  <si>
    <t>ボリビア</t>
  </si>
  <si>
    <t>ホンジュラス</t>
  </si>
  <si>
    <t>マカオ</t>
  </si>
  <si>
    <t>モルディブ</t>
  </si>
  <si>
    <t>モルドバ</t>
  </si>
  <si>
    <t>ラトビア</t>
  </si>
  <si>
    <t>ルクセンブルク</t>
  </si>
  <si>
    <t>※R04.06.21国籍コード更新</t>
    <rPh sb="10" eb="12">
      <t>コクセキ</t>
    </rPh>
    <rPh sb="15" eb="17">
      <t>コウシン</t>
    </rPh>
    <phoneticPr fontId="2"/>
  </si>
  <si>
    <t>研究企画課</t>
    <rPh sb="0" eb="5">
      <t>ケンキュウキカクカ</t>
    </rPh>
    <phoneticPr fontId="3"/>
  </si>
  <si>
    <t>DSAI</t>
  </si>
  <si>
    <t>TOKYO TECH</t>
    <phoneticPr fontId="2"/>
  </si>
  <si>
    <t>多元レジリエンス研究センター</t>
  </si>
  <si>
    <t>317</t>
    <phoneticPr fontId="2"/>
  </si>
  <si>
    <t>広報サポーター</t>
  </si>
  <si>
    <t>予算詳細
責任者等</t>
    <rPh sb="0" eb="2">
      <t>ヨサン</t>
    </rPh>
    <rPh sb="2" eb="4">
      <t>ショウサイ</t>
    </rPh>
    <rPh sb="5" eb="8">
      <t>セキニンシャ</t>
    </rPh>
    <rPh sb="8" eb="9">
      <t>トウ</t>
    </rPh>
    <phoneticPr fontId="2"/>
  </si>
  <si>
    <t>予算詳細責任者、
担当教員名等</t>
    <rPh sb="0" eb="2">
      <t>ヨサン</t>
    </rPh>
    <rPh sb="2" eb="4">
      <t>ショウサイ</t>
    </rPh>
    <rPh sb="4" eb="7">
      <t>セキニンシャ</t>
    </rPh>
    <rPh sb="9" eb="11">
      <t>タントウ</t>
    </rPh>
    <rPh sb="11" eb="13">
      <t>キョウイン</t>
    </rPh>
    <rPh sb="13" eb="14">
      <t>メイ</t>
    </rPh>
    <rPh sb="14" eb="15">
      <t>トウ</t>
    </rPh>
    <phoneticPr fontId="2"/>
  </si>
  <si>
    <t>バイオ統合支援センター</t>
    <rPh sb="3" eb="5">
      <t>トウゴウ</t>
    </rPh>
    <rPh sb="5" eb="7">
      <t>シエン</t>
    </rPh>
    <phoneticPr fontId="2"/>
  </si>
  <si>
    <t>アントレプレナーシップ教育推進</t>
    <phoneticPr fontId="2"/>
  </si>
  <si>
    <t>434</t>
    <phoneticPr fontId="2"/>
  </si>
  <si>
    <t>435</t>
  </si>
  <si>
    <t>23D12345</t>
    <phoneticPr fontId="2"/>
  </si>
  <si>
    <t>予定時間数を記入。
予定がない月は「0」で入力してください。</t>
    <rPh sb="10" eb="12">
      <t>ヨテイ</t>
    </rPh>
    <rPh sb="15" eb="16">
      <t>ツキ</t>
    </rPh>
    <rPh sb="21" eb="23">
      <t>ニュウリョク</t>
    </rPh>
    <phoneticPr fontId="2"/>
  </si>
  <si>
    <t>WOWアライアンス異種機能集積研究ユニット</t>
  </si>
  <si>
    <t>436</t>
  </si>
  <si>
    <t>自律システム材料学研究センター</t>
  </si>
  <si>
    <t>318</t>
  </si>
  <si>
    <t>理工学系
学生アシスタント支出申請書</t>
    <phoneticPr fontId="2"/>
  </si>
  <si>
    <t>分野</t>
    <rPh sb="0" eb="2">
      <t>ブンヤ</t>
    </rPh>
    <phoneticPr fontId="2"/>
  </si>
  <si>
    <t>分野</t>
    <rPh sb="0" eb="2">
      <t>ブンヤ</t>
    </rPh>
    <phoneticPr fontId="2"/>
  </si>
  <si>
    <t>理工学系</t>
    <rPh sb="0" eb="4">
      <t>リコウガクケイ</t>
    </rPh>
    <phoneticPr fontId="2"/>
  </si>
  <si>
    <t>東京科学大以外への扶養控除等（異動）申告書の提出状況</t>
    <rPh sb="0" eb="5">
      <t>トウキョウカガクダイ</t>
    </rPh>
    <rPh sb="5" eb="7">
      <t>イガイ</t>
    </rPh>
    <rPh sb="9" eb="11">
      <t>フヨウ</t>
    </rPh>
    <rPh sb="11" eb="13">
      <t>コウジョ</t>
    </rPh>
    <rPh sb="13" eb="14">
      <t>トウ</t>
    </rPh>
    <rPh sb="15" eb="17">
      <t>イドウ</t>
    </rPh>
    <rPh sb="18" eb="21">
      <t>シンコクショ</t>
    </rPh>
    <rPh sb="22" eb="24">
      <t>テイシュツ</t>
    </rPh>
    <rPh sb="24" eb="26">
      <t>ジョウキョウ</t>
    </rPh>
    <phoneticPr fontId="2"/>
  </si>
  <si>
    <t>東京科学大以外の勤務先に提出済</t>
  </si>
  <si>
    <t>総合研究院</t>
    <phoneticPr fontId="2"/>
  </si>
  <si>
    <t>総合研究院</t>
    <rPh sb="0" eb="2">
      <t>ソウゴウ</t>
    </rPh>
    <rPh sb="2" eb="4">
      <t>ケンキュウ</t>
    </rPh>
    <rPh sb="4" eb="5">
      <t>イン</t>
    </rPh>
    <phoneticPr fontId="3"/>
  </si>
  <si>
    <t>6ヶ月</t>
  </si>
  <si>
    <t>ものつくりセンター</t>
  </si>
  <si>
    <t>SR050000000000</t>
  </si>
  <si>
    <t>SR150000000000</t>
  </si>
  <si>
    <t>SR200000000000</t>
  </si>
  <si>
    <t>SR250000000000</t>
  </si>
  <si>
    <t>SR300000000000</t>
  </si>
  <si>
    <t>SR500000000000</t>
  </si>
  <si>
    <t>SR700000000000</t>
  </si>
  <si>
    <t>SR550000000000</t>
  </si>
  <si>
    <t>SS100000000000</t>
  </si>
  <si>
    <t>SS600000000000</t>
  </si>
  <si>
    <t>SS200000000000</t>
  </si>
  <si>
    <t>元素戦略MDX研究センター</t>
    <rPh sb="0" eb="4">
      <t>ゲンソセンリャク</t>
    </rPh>
    <rPh sb="7" eb="9">
      <t>ケンキュウ</t>
    </rPh>
    <phoneticPr fontId="2"/>
  </si>
  <si>
    <t>地球生命研究所</t>
    <rPh sb="0" eb="7">
      <t>チキュウセイメイケンキュウジョ</t>
    </rPh>
    <phoneticPr fontId="2"/>
  </si>
  <si>
    <t>SR600000000000</t>
  </si>
  <si>
    <t>S0BS0030010000</t>
  </si>
  <si>
    <t>S0BS0030030000</t>
  </si>
  <si>
    <t>S0BS0020000000</t>
  </si>
  <si>
    <t>アントレプレナーシップ教育機構</t>
    <rPh sb="11" eb="13">
      <t>キョウイク</t>
    </rPh>
    <phoneticPr fontId="2"/>
  </si>
  <si>
    <t>SE300000000000</t>
  </si>
  <si>
    <t>S0BS0035020000</t>
  </si>
  <si>
    <t>国際連携推進課</t>
    <rPh sb="0" eb="2">
      <t>コクサイ</t>
    </rPh>
    <rPh sb="2" eb="4">
      <t>レンケイ</t>
    </rPh>
    <rPh sb="4" eb="6">
      <t>スイシン</t>
    </rPh>
    <rPh sb="6" eb="7">
      <t>カ</t>
    </rPh>
    <phoneticPr fontId="2"/>
  </si>
  <si>
    <t>SE400000000000</t>
  </si>
  <si>
    <t>SE450000000000</t>
  </si>
  <si>
    <t>リサーチインフラマネジメント機構</t>
    <rPh sb="14" eb="16">
      <t>キコウ</t>
    </rPh>
    <phoneticPr fontId="2"/>
  </si>
  <si>
    <t>SS300000000000</t>
  </si>
  <si>
    <t>S0BS0030080000</t>
  </si>
  <si>
    <t>国際教育課</t>
    <rPh sb="0" eb="2">
      <t>コクサイ</t>
    </rPh>
    <rPh sb="2" eb="4">
      <t>キョウイク</t>
    </rPh>
    <rPh sb="4" eb="5">
      <t>カ</t>
    </rPh>
    <phoneticPr fontId="2"/>
  </si>
  <si>
    <t>研究・イノベーション本部</t>
    <phoneticPr fontId="2"/>
  </si>
  <si>
    <t>SM100000000000</t>
  </si>
  <si>
    <t>SE100000000000</t>
  </si>
  <si>
    <t>S0BS0030070002</t>
  </si>
  <si>
    <t>SE050000000000</t>
  </si>
  <si>
    <t>320</t>
    <phoneticPr fontId="2"/>
  </si>
  <si>
    <t>802</t>
    <phoneticPr fontId="2"/>
  </si>
  <si>
    <t>集積Green-niX+研究ユニット</t>
    <rPh sb="12" eb="14">
      <t>ケンキュウ</t>
    </rPh>
    <phoneticPr fontId="2"/>
  </si>
  <si>
    <t>デジタルツイン研究ユニット</t>
    <rPh sb="7" eb="9">
      <t>ケンキュウ</t>
    </rPh>
    <phoneticPr fontId="2"/>
  </si>
  <si>
    <t>情報基盤センター</t>
    <rPh sb="0" eb="4">
      <t>ジョウホウキバン</t>
    </rPh>
    <phoneticPr fontId="2"/>
  </si>
  <si>
    <t>SS550000000000</t>
  </si>
  <si>
    <t>スーパーコンピューティング研究センター</t>
    <rPh sb="13" eb="15">
      <t>ケンキュウ</t>
    </rPh>
    <phoneticPr fontId="2"/>
  </si>
  <si>
    <t>321</t>
    <phoneticPr fontId="2"/>
  </si>
  <si>
    <t>量子航法研究センター</t>
    <phoneticPr fontId="2"/>
  </si>
  <si>
    <t>融合価値共創研究センター</t>
    <phoneticPr fontId="2"/>
  </si>
  <si>
    <t>DLab+</t>
    <phoneticPr fontId="2"/>
  </si>
  <si>
    <t>理学院</t>
    <rPh sb="2" eb="3">
      <t>イン</t>
    </rPh>
    <phoneticPr fontId="2"/>
  </si>
  <si>
    <r>
      <t>放射線</t>
    </r>
    <r>
      <rPr>
        <sz val="11"/>
        <rFont val="ＭＳ Ｐゴシック"/>
        <family val="3"/>
        <charset val="128"/>
        <scheme val="minor"/>
      </rPr>
      <t>安全管理センター</t>
    </r>
    <rPh sb="0" eb="3">
      <t>ホウシャセン</t>
    </rPh>
    <rPh sb="3" eb="7">
      <t>アンゼンカンリ</t>
    </rPh>
    <phoneticPr fontId="2"/>
  </si>
  <si>
    <t>附属高校</t>
    <rPh sb="0" eb="2">
      <t>フゾク</t>
    </rPh>
    <rPh sb="2" eb="4">
      <t>コウコウ</t>
    </rPh>
    <phoneticPr fontId="2"/>
  </si>
  <si>
    <t>リサーチディベロップメント機構</t>
    <phoneticPr fontId="2"/>
  </si>
  <si>
    <t>未来社会創成研究院</t>
    <phoneticPr fontId="2"/>
  </si>
  <si>
    <t>施設部</t>
    <rPh sb="0" eb="2">
      <t>シセツ</t>
    </rPh>
    <rPh sb="2" eb="3">
      <t>ブ</t>
    </rPh>
    <phoneticPr fontId="2"/>
  </si>
  <si>
    <t>広報課</t>
    <rPh sb="0" eb="2">
      <t>コウホウ</t>
    </rPh>
    <rPh sb="2" eb="3">
      <t>カ</t>
    </rPh>
    <phoneticPr fontId="2"/>
  </si>
  <si>
    <t>SS250000000000</t>
  </si>
  <si>
    <t>放射線安全管理センター</t>
    <rPh sb="0" eb="3">
      <t>ホウシャセン</t>
    </rPh>
    <rPh sb="3" eb="7">
      <t>アンゼンカンリ</t>
    </rPh>
    <phoneticPr fontId="2"/>
  </si>
  <si>
    <t>業務部局リスト（所属コード順）</t>
    <rPh sb="0" eb="3">
      <t>ギョウムブ</t>
    </rPh>
    <rPh sb="3" eb="4">
      <t>キョク</t>
    </rPh>
    <rPh sb="8" eb="10">
      <t>ショゾク</t>
    </rPh>
    <rPh sb="13" eb="14">
      <t>ジュン</t>
    </rPh>
    <phoneticPr fontId="2"/>
  </si>
  <si>
    <t>322</t>
    <phoneticPr fontId="2"/>
  </si>
  <si>
    <t>323</t>
    <phoneticPr fontId="2"/>
  </si>
  <si>
    <t>437</t>
    <phoneticPr fontId="2"/>
  </si>
  <si>
    <t>名称</t>
    <rPh sb="0" eb="2">
      <t>メイショウ</t>
    </rPh>
    <phoneticPr fontId="2"/>
  </si>
  <si>
    <t>東京科学大以外への扶養控除等（異動）申告書の提出状況</t>
  </si>
  <si>
    <t>総合研究院（大岡山）</t>
    <rPh sb="6" eb="9">
      <t>オオオカヤマ</t>
    </rPh>
    <phoneticPr fontId="2"/>
  </si>
  <si>
    <t>新産業創成研究院</t>
  </si>
  <si>
    <t>SR650000000000</t>
  </si>
  <si>
    <t>SM200000000000</t>
    <phoneticPr fontId="2"/>
  </si>
  <si>
    <t>安保リスクマネジメント室</t>
    <phoneticPr fontId="2"/>
  </si>
  <si>
    <t>S0BS0005050000</t>
    <phoneticPr fontId="2"/>
  </si>
  <si>
    <t>総務企画部広報課</t>
    <phoneticPr fontId="2"/>
  </si>
  <si>
    <t>教育推進部教務課</t>
    <phoneticPr fontId="2"/>
  </si>
  <si>
    <t>全学教育推進課アントレプレナーシップ教育グループ</t>
    <rPh sb="6" eb="7">
      <t>カ</t>
    </rPh>
    <phoneticPr fontId="2"/>
  </si>
  <si>
    <t>戦略本部</t>
    <phoneticPr fontId="2"/>
  </si>
  <si>
    <t>SR100000000000</t>
    <phoneticPr fontId="2"/>
  </si>
  <si>
    <t>グローバル教育実施室</t>
  </si>
  <si>
    <t>LA</t>
    <phoneticPr fontId="2"/>
  </si>
  <si>
    <t>職名1：R07.04.01～</t>
    <rPh sb="0" eb="2">
      <t>ショクメイ</t>
    </rPh>
    <phoneticPr fontId="2"/>
  </si>
  <si>
    <t>9号</t>
  </si>
  <si>
    <t>10号</t>
  </si>
  <si>
    <t>11号</t>
  </si>
  <si>
    <t>12号</t>
  </si>
  <si>
    <t>13号</t>
  </si>
  <si>
    <t>灰色セルは入力不要箇所です。</t>
    <rPh sb="0" eb="2">
      <t>ハイイロ</t>
    </rPh>
    <rPh sb="5" eb="7">
      <t>ニュウリョク</t>
    </rPh>
    <rPh sb="7" eb="9">
      <t>フヨウ</t>
    </rPh>
    <rPh sb="9" eb="11">
      <t>カショ</t>
    </rPh>
    <phoneticPr fontId="2"/>
  </si>
  <si>
    <t>担当部局（申請者所属）：</t>
    <rPh sb="0" eb="2">
      <t>タントウ</t>
    </rPh>
    <rPh sb="2" eb="4">
      <t>ブキョク</t>
    </rPh>
    <rPh sb="5" eb="8">
      <t>シンセイシャ</t>
    </rPh>
    <rPh sb="8" eb="10">
      <t>ショゾク</t>
    </rPh>
    <phoneticPr fontId="2"/>
  </si>
  <si>
    <t>業務部局：</t>
    <rPh sb="0" eb="4">
      <t>ギョウムブキョク</t>
    </rPh>
    <phoneticPr fontId="2"/>
  </si>
  <si>
    <t>氏　　名</t>
    <phoneticPr fontId="2"/>
  </si>
  <si>
    <t>申請者（予算詳細責任者）：</t>
    <rPh sb="0" eb="3">
      <t>シンセイシャ</t>
    </rPh>
    <rPh sb="4" eb="11">
      <t>ヨサンショウサイセキニンシャ</t>
    </rPh>
    <phoneticPr fontId="2"/>
  </si>
  <si>
    <t>＿開始＿　RA</t>
    <phoneticPr fontId="2"/>
  </si>
  <si>
    <t>24D12345</t>
    <phoneticPr fontId="2"/>
  </si>
  <si>
    <t>国際教育課</t>
    <rPh sb="0" eb="2">
      <t>コクサイ</t>
    </rPh>
    <rPh sb="2" eb="5">
      <t>キョウイクカ</t>
    </rPh>
    <phoneticPr fontId="2"/>
  </si>
  <si>
    <t xml:space="preserve">教育プログラム推進課 </t>
  </si>
  <si>
    <t>S0BS0005040000</t>
  </si>
  <si>
    <t>企画戦略課国際室</t>
  </si>
  <si>
    <t>S0BS0030060000</t>
  </si>
  <si>
    <t>国際課　企画調整G</t>
    <rPh sb="0" eb="2">
      <t>コクサイ</t>
    </rPh>
    <rPh sb="2" eb="3">
      <t>カ</t>
    </rPh>
    <rPh sb="4" eb="6">
      <t>キカク</t>
    </rPh>
    <rPh sb="6" eb="8">
      <t>チョウセイ</t>
    </rPh>
    <phoneticPr fontId="2"/>
  </si>
  <si>
    <t>S0BS0005110000</t>
  </si>
  <si>
    <t xml:space="preserve">教育プログラム推進課 </t>
    <phoneticPr fontId="2"/>
  </si>
  <si>
    <t>企画戦略課国際室</t>
    <phoneticPr fontId="2"/>
  </si>
  <si>
    <t>総務企画部国際課</t>
    <rPh sb="5" eb="8">
      <t>コクサイカ</t>
    </rPh>
    <phoneticPr fontId="2"/>
  </si>
  <si>
    <t>データサイエンス・ＡＩ全学教育機構</t>
  </si>
  <si>
    <t>未来社会創成研究院</t>
  </si>
  <si>
    <t>情報企画課</t>
    <rPh sb="0" eb="5">
      <t>ジョウホウキカクカ</t>
    </rPh>
    <phoneticPr fontId="3"/>
  </si>
  <si>
    <t>キャリア教育実施室</t>
  </si>
  <si>
    <t>リーダーシップ・価値創造教育実施室</t>
    <phoneticPr fontId="2"/>
  </si>
  <si>
    <t>ver.R8-01</t>
    <phoneticPr fontId="2"/>
  </si>
  <si>
    <t>総合研究院</t>
    <rPh sb="0" eb="2">
      <t>ソウゴウ</t>
    </rPh>
    <rPh sb="2" eb="5">
      <t>ケンキュウイン</t>
    </rPh>
    <phoneticPr fontId="2"/>
  </si>
  <si>
    <t xml:space="preserve">    </t>
    <phoneticPr fontId="2"/>
  </si>
  <si>
    <r>
      <rPr>
        <b/>
        <sz val="22"/>
        <rFont val="ＭＳ 明朝"/>
        <family val="1"/>
        <charset val="128"/>
      </rPr>
      <t>【留意事項】</t>
    </r>
    <r>
      <rPr>
        <sz val="22"/>
        <rFont val="ＭＳ 明朝"/>
        <family val="1"/>
        <charset val="128"/>
      </rPr>
      <t xml:space="preserve">
1.申請者氏名は、予算詳細責任者となります。
2.翌月１日開始のTARA申請締切日を当月15日（休日の場合はその翌日）人事労務課必着とします。
  各部局での締切日は別途ご確認ください。
3.留学生については、在留資格・国籍・在留期限・在留カード番号等を確認のうえ、
　申請データに入力して下さい。
　なお、在留カード(写)は、部局でとりまとめ、入力された内容に誤りがないか確認してください。
4.バイアウト制度によるTA申請の際は、「バイアウト経費許可書」(写)を添えて提出してください。</t>
    </r>
    <rPh sb="1" eb="3">
      <t>リュウイ</t>
    </rPh>
    <rPh sb="3" eb="5">
      <t>ジコウ</t>
    </rPh>
    <rPh sb="9" eb="12">
      <t>シンセイシャ</t>
    </rPh>
    <rPh sb="12" eb="14">
      <t>シメイ</t>
    </rPh>
    <rPh sb="16" eb="18">
      <t>ヨサン</t>
    </rPh>
    <rPh sb="18" eb="20">
      <t>ショウサイ</t>
    </rPh>
    <rPh sb="20" eb="23">
      <t>セキニンシャ</t>
    </rPh>
    <rPh sb="32" eb="34">
      <t>ヨクゲツ</t>
    </rPh>
    <rPh sb="35" eb="36">
      <t>ヒ</t>
    </rPh>
    <rPh sb="36" eb="38">
      <t>カイシ</t>
    </rPh>
    <rPh sb="43" eb="45">
      <t>シンセイ</t>
    </rPh>
    <rPh sb="45" eb="48">
      <t>シメキリビ</t>
    </rPh>
    <rPh sb="49" eb="51">
      <t>トウゲツ</t>
    </rPh>
    <rPh sb="71" eb="73">
      <t>ヒッチャク</t>
    </rPh>
    <rPh sb="81" eb="84">
      <t>カクブキョク</t>
    </rPh>
    <rPh sb="86" eb="89">
      <t>シメキリビ</t>
    </rPh>
    <rPh sb="90" eb="92">
      <t>ベット</t>
    </rPh>
    <rPh sb="93" eb="95">
      <t>カクニン</t>
    </rPh>
    <rPh sb="103" eb="106">
      <t>リュウガクセイ</t>
    </rPh>
    <rPh sb="112" eb="114">
      <t>ザイリュウ</t>
    </rPh>
    <rPh sb="114" eb="116">
      <t>シカク</t>
    </rPh>
    <rPh sb="117" eb="119">
      <t>コクセキ</t>
    </rPh>
    <rPh sb="120" eb="122">
      <t>ザイリュウ</t>
    </rPh>
    <rPh sb="122" eb="124">
      <t>キゲン</t>
    </rPh>
    <rPh sb="125" eb="127">
      <t>ザイリュウ</t>
    </rPh>
    <rPh sb="130" eb="132">
      <t>バンゴウ</t>
    </rPh>
    <rPh sb="132" eb="133">
      <t>トウ</t>
    </rPh>
    <rPh sb="134" eb="136">
      <t>カクニン</t>
    </rPh>
    <rPh sb="142" eb="144">
      <t>シンセイ</t>
    </rPh>
    <rPh sb="148" eb="150">
      <t>ニュウリョク</t>
    </rPh>
    <rPh sb="152" eb="153">
      <t>クダ</t>
    </rPh>
    <rPh sb="161" eb="163">
      <t>ザイリュウ</t>
    </rPh>
    <rPh sb="167" eb="168">
      <t>ウツ</t>
    </rPh>
    <rPh sb="171" eb="173">
      <t>ブキョク</t>
    </rPh>
    <rPh sb="180" eb="182">
      <t>ニュウリョク</t>
    </rPh>
    <rPh sb="185" eb="187">
      <t>ナイヨウ</t>
    </rPh>
    <rPh sb="188" eb="189">
      <t>アヤマ</t>
    </rPh>
    <rPh sb="194" eb="196">
      <t>カクニン</t>
    </rPh>
    <phoneticPr fontId="2"/>
  </si>
  <si>
    <t>教育研究等に係る支援及び補助として、下記業務を学生アシスタントに依頼したいので、手続きをお願いします。給与の支給は、口座振込であることに同意しています。
 　なお、別紙「税法上の取扱い・確定申告・扶養及び奨学金等の所得制限について」を
学生アシスタント業務を行う学生に配付し、注意するように指示しました。
さらに、業務を行う学生に対し、業務上知り得た秘密情報（個人情報）等に関して、漏洩等のないよう、守秘義務について徹底させます。
　また、当該学生が受ける研究指導及び授業等に支障が生じないよう、従事時間は原則として１日
７時間45分及び週20時間を上限として設定しています。</t>
    <rPh sb="18" eb="20">
      <t>カキ</t>
    </rPh>
    <rPh sb="51" eb="53">
      <t>キュウヨ</t>
    </rPh>
    <rPh sb="54" eb="56">
      <t>シキュウ</t>
    </rPh>
    <rPh sb="58" eb="60">
      <t>コウザ</t>
    </rPh>
    <rPh sb="60" eb="62">
      <t>フリコミ</t>
    </rPh>
    <rPh sb="68" eb="70">
      <t>ドウイ</t>
    </rPh>
    <rPh sb="280" eb="282">
      <t>セッテイ</t>
    </rPh>
    <phoneticPr fontId="2"/>
  </si>
  <si>
    <t>単価 (円)　2026年04月～</t>
    <rPh sb="0" eb="2">
      <t>タンカ</t>
    </rPh>
    <rPh sb="11" eb="12">
      <t>ネン</t>
    </rPh>
    <rPh sb="14" eb="15">
      <t>ガツ</t>
    </rPh>
    <phoneticPr fontId="2"/>
  </si>
  <si>
    <t>横浜事務G</t>
    <rPh sb="0" eb="2">
      <t>ヨコハマ</t>
    </rPh>
    <rPh sb="2" eb="4">
      <t>ジム</t>
    </rPh>
    <phoneticPr fontId="2"/>
  </si>
  <si>
    <t>負担経費＋上4桁</t>
    <rPh sb="0" eb="2">
      <t>フタン</t>
    </rPh>
    <rPh sb="2" eb="4">
      <t>ケイヒ</t>
    </rPh>
    <rPh sb="5" eb="6">
      <t>カミ</t>
    </rPh>
    <rPh sb="7" eb="8">
      <t>ケタ</t>
    </rPh>
    <phoneticPr fontId="2"/>
  </si>
  <si>
    <t>法人運営費　1101 or 1102</t>
    <phoneticPr fontId="2"/>
  </si>
  <si>
    <t>外部資金（奨学寄附金） 11SH</t>
    <phoneticPr fontId="2"/>
  </si>
  <si>
    <t>外部資金（受託研究費） 11JY</t>
    <phoneticPr fontId="2"/>
  </si>
  <si>
    <t>外部資金（共同研究費） 11KY</t>
    <phoneticPr fontId="2"/>
  </si>
  <si>
    <t>外部資金（受託事業） 11JJ</t>
    <phoneticPr fontId="2"/>
  </si>
  <si>
    <t>外部資金（共同事業） 11KP</t>
    <rPh sb="5" eb="7">
      <t>キョウドウ</t>
    </rPh>
    <phoneticPr fontId="2"/>
  </si>
  <si>
    <t>科学研究費補助金 51KK</t>
    <phoneticPr fontId="2"/>
  </si>
  <si>
    <t>その他</t>
    <phoneticPr fontId="2"/>
  </si>
  <si>
    <t>超スマート社会推進コンソーシアム</t>
  </si>
  <si>
    <t>その他補助金 51HO</t>
    <rPh sb="2" eb="3">
      <t>タ</t>
    </rPh>
    <rPh sb="3" eb="6">
      <t>ホジョキン</t>
    </rPh>
    <phoneticPr fontId="2"/>
  </si>
  <si>
    <t>外部資金（共同研究費） 11KY</t>
  </si>
  <si>
    <t>法人運営費　1101 or 1102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</si>
</sst>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m/dd"/>
    <numFmt numFmtId="178" formatCode="########"/>
    <numFmt numFmtId="179" formatCode="0_);[Red]\(0\)"/>
  </numFmts>
  <fonts count="87">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Ｐゴシック"/>
      <family val="3"/>
      <charset val="128"/>
    </font>
    <font>
      <sz val="12"/>
      <name val="ＭＳ Ｐゴシック"/>
      <family val="3"/>
      <charset val="128"/>
    </font>
    <font>
      <b/>
      <sz val="18"/>
      <name val="HG丸ｺﾞｼｯｸM-PRO"/>
      <family val="3"/>
      <charset val="128"/>
    </font>
    <font>
      <sz val="10"/>
      <name val="HG丸ｺﾞｼｯｸM-PRO"/>
      <family val="3"/>
      <charset val="128"/>
    </font>
    <font>
      <sz val="14"/>
      <name val="ＭＳ Ｐゴシック"/>
      <family val="3"/>
      <charset val="128"/>
    </font>
    <font>
      <sz val="12"/>
      <color indexed="63"/>
      <name val="ＭＳ Ｐゴシック"/>
      <family val="3"/>
      <charset val="128"/>
    </font>
    <font>
      <sz val="16"/>
      <name val="ＭＳ Ｐゴシック"/>
      <family val="3"/>
      <charset val="128"/>
    </font>
    <font>
      <b/>
      <sz val="16"/>
      <color indexed="10"/>
      <name val="ＭＳ Ｐゴシック"/>
      <family val="3"/>
      <charset val="128"/>
    </font>
    <font>
      <b/>
      <sz val="12"/>
      <color indexed="10"/>
      <name val="ＭＳ Ｐゴシック"/>
      <family val="3"/>
      <charset val="128"/>
    </font>
    <font>
      <sz val="11"/>
      <color theme="1"/>
      <name val="ＭＳ Ｐゴシック"/>
      <family val="3"/>
      <charset val="128"/>
      <scheme val="minor"/>
    </font>
    <font>
      <sz val="6"/>
      <name val="ＭＳ Ｐゴシック"/>
      <family val="2"/>
      <charset val="128"/>
      <scheme val="minor"/>
    </font>
    <font>
      <sz val="12"/>
      <color rgb="FFFF0000"/>
      <name val="ＭＳ Ｐゴシック"/>
      <family val="3"/>
      <charset val="128"/>
    </font>
    <font>
      <sz val="16"/>
      <color indexed="63"/>
      <name val="ＭＳ Ｐゴシック"/>
      <family val="3"/>
      <charset val="128"/>
    </font>
    <font>
      <sz val="18"/>
      <name val="ＭＳ Ｐゴシック"/>
      <family val="3"/>
      <charset val="128"/>
    </font>
    <font>
      <sz val="12"/>
      <name val="ＭＳ ゴシック"/>
      <family val="3"/>
      <charset val="128"/>
    </font>
    <font>
      <b/>
      <sz val="14"/>
      <color rgb="FF000000"/>
      <name val="ＭＳ ゴシック"/>
      <family val="3"/>
      <charset val="128"/>
    </font>
    <font>
      <b/>
      <sz val="18"/>
      <name val="ＭＳ ゴシック"/>
      <family val="3"/>
      <charset val="128"/>
    </font>
    <font>
      <sz val="10"/>
      <name val="ＭＳ ゴシック"/>
      <family val="3"/>
      <charset val="128"/>
    </font>
    <font>
      <b/>
      <sz val="20"/>
      <color rgb="FF000000"/>
      <name val="ＭＳ ゴシック"/>
      <family val="3"/>
      <charset val="128"/>
    </font>
    <font>
      <b/>
      <sz val="14"/>
      <name val="ＭＳ Ｐゴシック"/>
      <family val="3"/>
      <charset val="128"/>
    </font>
    <font>
      <b/>
      <sz val="18"/>
      <name val="ＭＳ Ｐゴシック"/>
      <family val="3"/>
      <charset val="128"/>
    </font>
    <font>
      <b/>
      <sz val="18"/>
      <color rgb="FFFF0000"/>
      <name val="ＭＳ Ｐゴシック"/>
      <family val="3"/>
      <charset val="128"/>
    </font>
    <font>
      <b/>
      <sz val="20"/>
      <color indexed="10"/>
      <name val="ＭＳ Ｐゴシック"/>
      <family val="3"/>
      <charset val="128"/>
    </font>
    <font>
      <sz val="18"/>
      <color rgb="FFFF0000"/>
      <name val="ＭＳ ゴシック"/>
      <family val="3"/>
      <charset val="128"/>
    </font>
    <font>
      <b/>
      <sz val="72"/>
      <color rgb="FF000000"/>
      <name val="ＭＳ ゴシック"/>
      <family val="3"/>
      <charset val="128"/>
    </font>
    <font>
      <sz val="72"/>
      <name val="ＭＳ ゴシック"/>
      <family val="3"/>
      <charset val="128"/>
    </font>
    <font>
      <b/>
      <sz val="48"/>
      <color rgb="FF000000"/>
      <name val="ＭＳ ゴシック"/>
      <family val="3"/>
      <charset val="128"/>
    </font>
    <font>
      <b/>
      <sz val="16"/>
      <name val="ＭＳ Ｐゴシック"/>
      <family val="3"/>
      <charset val="128"/>
    </font>
    <font>
      <b/>
      <sz val="20"/>
      <name val="ＭＳ Ｐゴシック"/>
      <family val="3"/>
      <charset val="128"/>
    </font>
    <font>
      <sz val="20"/>
      <color rgb="FF0000FF"/>
      <name val="ＭＳ Ｐゴシック"/>
      <family val="3"/>
      <charset val="128"/>
    </font>
    <font>
      <b/>
      <sz val="20"/>
      <color rgb="FFFF0000"/>
      <name val="ＭＳ Ｐゴシック"/>
      <family val="3"/>
      <charset val="128"/>
    </font>
    <font>
      <sz val="20"/>
      <name val="ＭＳ Ｐゴシック"/>
      <family val="3"/>
      <charset val="128"/>
    </font>
    <font>
      <sz val="20"/>
      <color indexed="63"/>
      <name val="ＭＳ Ｐゴシック"/>
      <family val="3"/>
      <charset val="128"/>
    </font>
    <font>
      <sz val="20"/>
      <color indexed="12"/>
      <name val="ＭＳ Ｐゴシック"/>
      <family val="3"/>
      <charset val="128"/>
    </font>
    <font>
      <sz val="20"/>
      <name val="ＭＳ ゴシック"/>
      <family val="3"/>
      <charset val="128"/>
    </font>
    <font>
      <b/>
      <sz val="20"/>
      <name val="ＭＳ ゴシック"/>
      <family val="3"/>
      <charset val="128"/>
    </font>
    <font>
      <sz val="22"/>
      <color rgb="FF000000"/>
      <name val="ＭＳ Ｐゴシック"/>
      <family val="3"/>
      <charset val="128"/>
    </font>
    <font>
      <sz val="22"/>
      <name val="ＭＳ ゴシック"/>
      <family val="3"/>
      <charset val="128"/>
    </font>
    <font>
      <b/>
      <sz val="20"/>
      <color theme="0" tint="-0.249977111117893"/>
      <name val="HG丸ｺﾞｼｯｸM-PRO"/>
      <family val="3"/>
      <charset val="128"/>
    </font>
    <font>
      <sz val="14"/>
      <name val="ＭＳ ゴシック"/>
      <family val="3"/>
      <charset val="128"/>
    </font>
    <font>
      <sz val="26"/>
      <name val="ＭＳ Ｐゴシック"/>
      <family val="3"/>
      <charset val="128"/>
    </font>
    <font>
      <sz val="24"/>
      <color rgb="FF000000"/>
      <name val="ＭＳ 明朝"/>
      <family val="1"/>
      <charset val="128"/>
    </font>
    <font>
      <b/>
      <sz val="28"/>
      <name val="ＭＳ ゴシック"/>
      <family val="3"/>
      <charset val="128"/>
    </font>
    <font>
      <sz val="28"/>
      <name val="ＭＳ Ｐゴシック"/>
      <family val="3"/>
      <charset val="128"/>
    </font>
    <font>
      <b/>
      <sz val="30"/>
      <name val="ＭＳ ゴシック"/>
      <family val="3"/>
      <charset val="128"/>
    </font>
    <font>
      <b/>
      <sz val="36"/>
      <color theme="0" tint="-0.499984740745262"/>
      <name val="ＭＳ ゴシック"/>
      <family val="3"/>
      <charset val="128"/>
    </font>
    <font>
      <sz val="30"/>
      <name val="ＭＳ ゴシック"/>
      <family val="3"/>
      <charset val="128"/>
    </font>
    <font>
      <b/>
      <sz val="48"/>
      <name val="ＭＳ ゴシック"/>
      <family val="3"/>
      <charset val="128"/>
    </font>
    <font>
      <b/>
      <sz val="36"/>
      <color rgb="FF000000"/>
      <name val="ＭＳ ゴシック"/>
      <family val="3"/>
      <charset val="128"/>
    </font>
    <font>
      <sz val="11"/>
      <name val="ＭＳ Ｐゴシック"/>
      <family val="3"/>
      <charset val="128"/>
    </font>
    <font>
      <sz val="18"/>
      <name val="ＭＳ ゴシック"/>
      <family val="3"/>
      <charset val="128"/>
    </font>
    <font>
      <sz val="11"/>
      <name val="ＭＳ Ｐゴシック"/>
      <family val="3"/>
      <charset val="128"/>
      <scheme val="minor"/>
    </font>
    <font>
      <b/>
      <sz val="24"/>
      <name val="ＭＳ Ｐゴシック"/>
      <family val="3"/>
      <charset val="128"/>
    </font>
    <font>
      <b/>
      <sz val="26"/>
      <name val="ＭＳ Ｐゴシック"/>
      <family val="3"/>
      <charset val="128"/>
    </font>
    <font>
      <b/>
      <sz val="14"/>
      <color rgb="FFFF0000"/>
      <name val="ＭＳ Ｐゴシック"/>
      <family val="3"/>
      <charset val="128"/>
    </font>
    <font>
      <sz val="14"/>
      <color rgb="FFFF0000"/>
      <name val="ＭＳ Ｐゴシック"/>
      <family val="3"/>
      <charset val="128"/>
    </font>
    <font>
      <b/>
      <sz val="18"/>
      <color theme="1"/>
      <name val="ＭＳ Ｐゴシック"/>
      <family val="3"/>
      <charset val="128"/>
    </font>
    <font>
      <sz val="16"/>
      <color rgb="FFFF0000"/>
      <name val="ＭＳ Ｐゴシック"/>
      <family val="3"/>
      <charset val="128"/>
    </font>
    <font>
      <sz val="16"/>
      <color theme="1"/>
      <name val="ＭＳ Ｐゴシック"/>
      <family val="3"/>
      <charset val="128"/>
    </font>
    <font>
      <sz val="16"/>
      <color indexed="10"/>
      <name val="ＭＳ Ｐゴシック"/>
      <family val="3"/>
      <charset val="128"/>
    </font>
    <font>
      <b/>
      <u/>
      <sz val="36"/>
      <name val="ＭＳ ゴシック"/>
      <family val="3"/>
      <charset val="128"/>
    </font>
    <font>
      <sz val="20"/>
      <color rgb="FF000000"/>
      <name val="ＭＳ Ｐゴシック"/>
      <family val="3"/>
      <charset val="128"/>
    </font>
    <font>
      <sz val="22"/>
      <name val="ＭＳ 明朝"/>
      <family val="1"/>
      <charset val="128"/>
    </font>
    <font>
      <b/>
      <sz val="22"/>
      <name val="ＭＳ 明朝"/>
      <family val="1"/>
      <charset val="128"/>
    </font>
    <font>
      <sz val="22"/>
      <name val="ＭＳ Ｐゴシック"/>
      <family val="3"/>
      <charset val="128"/>
    </font>
    <font>
      <b/>
      <sz val="14"/>
      <color indexed="12"/>
      <name val="ＭＳ Ｐゴシック"/>
      <family val="3"/>
      <charset val="128"/>
    </font>
    <font>
      <u/>
      <sz val="11"/>
      <color theme="10"/>
      <name val="ＭＳ Ｐゴシック"/>
      <family val="3"/>
      <charset val="128"/>
    </font>
    <font>
      <b/>
      <sz val="22"/>
      <color rgb="FFFF0000"/>
      <name val="ＭＳ Ｐゴシック"/>
      <family val="3"/>
      <charset val="128"/>
    </font>
    <font>
      <sz val="24"/>
      <color rgb="FFFF0000"/>
      <name val="ＭＳ Ｐゴシック"/>
      <family val="3"/>
      <charset val="128"/>
    </font>
    <font>
      <sz val="22"/>
      <color indexed="63"/>
      <name val="ＭＳ Ｐゴシック"/>
      <family val="3"/>
      <charset val="128"/>
    </font>
    <font>
      <u/>
      <sz val="22"/>
      <color theme="10"/>
      <name val="ＭＳ Ｐゴシック"/>
      <family val="3"/>
      <charset val="128"/>
    </font>
    <font>
      <sz val="24"/>
      <name val="ＭＳ ゴシック"/>
      <family val="3"/>
      <charset val="128"/>
    </font>
    <font>
      <sz val="11"/>
      <color rgb="FFFF0000"/>
      <name val="ＭＳ Ｐゴシック"/>
      <family val="3"/>
      <charset val="128"/>
      <scheme val="minor"/>
    </font>
    <font>
      <sz val="11"/>
      <color rgb="FFFF0000"/>
      <name val="ＭＳ Ｐゴシック"/>
      <family val="3"/>
      <charset val="128"/>
    </font>
    <font>
      <sz val="12"/>
      <color indexed="81"/>
      <name val="MS P ゴシック"/>
      <family val="3"/>
      <charset val="128"/>
    </font>
    <font>
      <sz val="18"/>
      <color indexed="81"/>
      <name val="MS P ゴシック"/>
      <family val="3"/>
      <charset val="128"/>
    </font>
    <font>
      <u/>
      <sz val="16"/>
      <color theme="10"/>
      <name val="ＭＳ Ｐゴシック"/>
      <family val="3"/>
      <charset val="128"/>
    </font>
    <font>
      <sz val="20"/>
      <color indexed="81"/>
      <name val="MS P ゴシック"/>
      <family val="3"/>
      <charset val="128"/>
    </font>
    <font>
      <u/>
      <sz val="20"/>
      <color indexed="10"/>
      <name val="MS P ゴシック"/>
      <family val="3"/>
      <charset val="128"/>
    </font>
    <font>
      <sz val="20"/>
      <color indexed="10"/>
      <name val="MS P ゴシック"/>
      <family val="3"/>
      <charset val="128"/>
    </font>
    <font>
      <b/>
      <sz val="24"/>
      <color rgb="FFFF0000"/>
      <name val="ＭＳ ゴシック"/>
      <family val="3"/>
      <charset val="128"/>
    </font>
    <font>
      <sz val="10"/>
      <color rgb="FFFF0000"/>
      <name val="ＭＳ Ｐゴシック"/>
      <family val="3"/>
      <charset val="128"/>
    </font>
    <font>
      <sz val="9"/>
      <color indexed="81"/>
      <name val="MS P ゴシック"/>
      <family val="3"/>
      <charset val="128"/>
    </font>
    <font>
      <b/>
      <sz val="9"/>
      <color indexed="81"/>
      <name val="MS P ゴシック"/>
      <family val="3"/>
      <charset val="128"/>
    </font>
  </fonts>
  <fills count="13">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indexed="42"/>
        <bgColor indexed="64"/>
      </patternFill>
    </fill>
    <fill>
      <patternFill patternType="solid">
        <fgColor rgb="FFFFFF99"/>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BFBFBF"/>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CCFFCC"/>
        <bgColor indexed="64"/>
      </patternFill>
    </fill>
  </fills>
  <borders count="33">
    <border>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double">
        <color auto="1"/>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5">
    <xf numFmtId="0" fontId="0" fillId="0" borderId="0">
      <alignment vertical="center"/>
    </xf>
    <xf numFmtId="0" fontId="12" fillId="0" borderId="0">
      <alignment vertical="center"/>
    </xf>
    <xf numFmtId="0" fontId="1" fillId="0" borderId="0">
      <alignment vertical="center"/>
    </xf>
    <xf numFmtId="38" fontId="52" fillId="0" borderId="0" applyFont="0" applyFill="0" applyBorder="0" applyAlignment="0" applyProtection="0">
      <alignment vertical="center"/>
    </xf>
    <xf numFmtId="0" fontId="69" fillId="0" borderId="0" applyNumberFormat="0" applyFill="0" applyBorder="0" applyAlignment="0" applyProtection="0">
      <alignment vertical="center"/>
    </xf>
  </cellStyleXfs>
  <cellXfs count="382">
    <xf numFmtId="0" fontId="0" fillId="0" borderId="0" xfId="0">
      <alignment vertical="center"/>
    </xf>
    <xf numFmtId="0" fontId="3" fillId="0" borderId="7" xfId="0" applyFont="1" applyFill="1" applyBorder="1" applyAlignment="1">
      <alignment horizontal="center" vertical="center" wrapText="1"/>
    </xf>
    <xf numFmtId="0" fontId="4" fillId="0" borderId="0" xfId="0" applyNumberFormat="1" applyFont="1" applyFill="1" applyProtection="1">
      <alignment vertical="center"/>
    </xf>
    <xf numFmtId="0" fontId="4" fillId="0" borderId="0" xfId="0" applyFont="1" applyFill="1" applyProtection="1">
      <alignment vertical="center"/>
    </xf>
    <xf numFmtId="0" fontId="8" fillId="7" borderId="7" xfId="0" applyFont="1" applyFill="1" applyBorder="1" applyAlignment="1" applyProtection="1">
      <alignment horizontal="center" vertical="center" shrinkToFit="1"/>
    </xf>
    <xf numFmtId="0" fontId="8" fillId="7" borderId="7" xfId="0" applyNumberFormat="1" applyFont="1" applyFill="1" applyBorder="1" applyAlignment="1" applyProtection="1">
      <alignment horizontal="center" vertical="center" wrapText="1"/>
    </xf>
    <xf numFmtId="0" fontId="0" fillId="5" borderId="10" xfId="0" applyFill="1" applyBorder="1">
      <alignment vertical="center"/>
    </xf>
    <xf numFmtId="0" fontId="0" fillId="5" borderId="8" xfId="0" applyFill="1" applyBorder="1">
      <alignment vertical="center"/>
    </xf>
    <xf numFmtId="0" fontId="0" fillId="5" borderId="11" xfId="0" applyFill="1" applyBorder="1">
      <alignment vertical="center"/>
    </xf>
    <xf numFmtId="0" fontId="0" fillId="8" borderId="8" xfId="0" applyFill="1" applyBorder="1">
      <alignment vertical="center"/>
    </xf>
    <xf numFmtId="0" fontId="0" fillId="8" borderId="11" xfId="0" applyFill="1" applyBorder="1">
      <alignment vertical="center"/>
    </xf>
    <xf numFmtId="0" fontId="0" fillId="0" borderId="7" xfId="0" applyFill="1" applyBorder="1">
      <alignment vertical="center"/>
    </xf>
    <xf numFmtId="0" fontId="10" fillId="0" borderId="0" xfId="0" applyFont="1" applyFill="1" applyAlignment="1" applyProtection="1">
      <alignment horizontal="left"/>
    </xf>
    <xf numFmtId="0" fontId="4" fillId="0" borderId="0" xfId="0" applyFont="1" applyFill="1" applyAlignment="1" applyProtection="1">
      <alignment vertical="center" wrapText="1"/>
    </xf>
    <xf numFmtId="0" fontId="4" fillId="0" borderId="0" xfId="0" applyFont="1" applyFill="1" applyAlignment="1" applyProtection="1">
      <alignment vertical="center" shrinkToFit="1"/>
    </xf>
    <xf numFmtId="0" fontId="5" fillId="0" borderId="18" xfId="0" applyFont="1" applyFill="1" applyBorder="1" applyAlignment="1" applyProtection="1">
      <alignment vertical="center"/>
    </xf>
    <xf numFmtId="178" fontId="4" fillId="0" borderId="0" xfId="0" applyNumberFormat="1" applyFont="1" applyFill="1" applyProtection="1">
      <alignment vertical="center"/>
    </xf>
    <xf numFmtId="177" fontId="4" fillId="0" borderId="0" xfId="0" applyNumberFormat="1" applyFont="1" applyFill="1" applyProtection="1">
      <alignment vertical="center"/>
    </xf>
    <xf numFmtId="176" fontId="4" fillId="0" borderId="0" xfId="0" applyNumberFormat="1" applyFont="1" applyFill="1" applyProtection="1">
      <alignment vertical="center"/>
    </xf>
    <xf numFmtId="0" fontId="6" fillId="0" borderId="0" xfId="0" applyFont="1" applyFill="1" applyAlignment="1" applyProtection="1">
      <alignment horizontal="right" vertical="top"/>
    </xf>
    <xf numFmtId="0" fontId="8" fillId="7" borderId="7"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shrinkToFit="1"/>
    </xf>
    <xf numFmtId="0" fontId="8" fillId="0" borderId="7" xfId="0" applyFont="1" applyFill="1" applyBorder="1" applyAlignment="1" applyProtection="1">
      <alignment horizontal="center" vertical="center" wrapText="1"/>
    </xf>
    <xf numFmtId="179" fontId="8" fillId="7" borderId="7" xfId="0" applyNumberFormat="1" applyFont="1" applyFill="1" applyBorder="1" applyAlignment="1" applyProtection="1">
      <alignment horizontal="center" vertical="center" shrinkToFit="1"/>
    </xf>
    <xf numFmtId="0" fontId="8" fillId="0" borderId="7" xfId="0" applyFont="1" applyFill="1" applyBorder="1" applyAlignment="1" applyProtection="1">
      <alignment horizontal="center" vertical="center"/>
    </xf>
    <xf numFmtId="0" fontId="9" fillId="0" borderId="7" xfId="0" applyFont="1" applyFill="1" applyBorder="1" applyAlignment="1" applyProtection="1">
      <alignment horizontal="center" vertical="center" wrapText="1"/>
    </xf>
    <xf numFmtId="177" fontId="8" fillId="0" borderId="7" xfId="0" applyNumberFormat="1" applyFont="1" applyFill="1" applyBorder="1" applyAlignment="1" applyProtection="1">
      <alignment horizontal="center" vertical="center" shrinkToFit="1"/>
    </xf>
    <xf numFmtId="178" fontId="8" fillId="0" borderId="7" xfId="0" applyNumberFormat="1" applyFont="1" applyFill="1" applyBorder="1" applyAlignment="1" applyProtection="1">
      <alignment horizontal="center" vertical="center" shrinkToFit="1"/>
    </xf>
    <xf numFmtId="0" fontId="9" fillId="0" borderId="7" xfId="0" applyFont="1" applyFill="1" applyBorder="1" applyAlignment="1" applyProtection="1">
      <alignment horizontal="center" vertical="center" shrinkToFit="1"/>
    </xf>
    <xf numFmtId="0" fontId="9" fillId="0" borderId="7" xfId="0" applyNumberFormat="1"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wrapText="1"/>
    </xf>
    <xf numFmtId="177" fontId="9" fillId="0" borderId="7" xfId="0" applyNumberFormat="1" applyFont="1" applyFill="1" applyBorder="1" applyAlignment="1" applyProtection="1">
      <alignment horizontal="center" vertical="center" shrinkToFit="1"/>
    </xf>
    <xf numFmtId="176" fontId="9" fillId="0" borderId="7" xfId="0" applyNumberFormat="1" applyFont="1" applyFill="1" applyBorder="1" applyAlignment="1" applyProtection="1">
      <alignment horizontal="center" vertical="center" shrinkToFit="1"/>
    </xf>
    <xf numFmtId="176" fontId="8" fillId="7" borderId="7" xfId="0" applyNumberFormat="1" applyFont="1" applyFill="1" applyBorder="1" applyAlignment="1" applyProtection="1">
      <alignment horizontal="center" vertical="center" shrinkToFit="1"/>
    </xf>
    <xf numFmtId="176" fontId="8" fillId="0" borderId="7" xfId="0" applyNumberFormat="1" applyFont="1" applyFill="1" applyBorder="1" applyAlignment="1" applyProtection="1">
      <alignment horizontal="center" vertical="center" shrinkToFit="1"/>
    </xf>
    <xf numFmtId="14" fontId="8" fillId="0" borderId="7" xfId="0" applyNumberFormat="1" applyFont="1" applyFill="1" applyBorder="1" applyAlignment="1" applyProtection="1">
      <alignment horizontal="center" vertical="center" shrinkToFit="1"/>
    </xf>
    <xf numFmtId="0" fontId="8" fillId="0" borderId="0" xfId="0" applyFont="1" applyFill="1" applyAlignment="1" applyProtection="1">
      <alignment vertical="top"/>
    </xf>
    <xf numFmtId="0" fontId="8" fillId="0" borderId="0" xfId="0" applyFont="1" applyFill="1" applyAlignment="1" applyProtection="1">
      <alignment horizontal="center" vertical="center" wrapText="1"/>
    </xf>
    <xf numFmtId="0" fontId="9" fillId="7" borderId="7" xfId="0" applyFont="1" applyFill="1" applyBorder="1" applyAlignment="1" applyProtection="1">
      <alignment vertical="center" wrapText="1"/>
    </xf>
    <xf numFmtId="0" fontId="9" fillId="0" borderId="0" xfId="0" applyFont="1" applyFill="1" applyAlignment="1" applyProtection="1">
      <alignment vertical="top"/>
    </xf>
    <xf numFmtId="0" fontId="4" fillId="0" borderId="0" xfId="0" applyFont="1" applyFill="1" applyAlignment="1" applyProtection="1">
      <alignment horizontal="right" vertical="center"/>
    </xf>
    <xf numFmtId="49" fontId="4" fillId="0" borderId="0" xfId="0" applyNumberFormat="1" applyFont="1" applyFill="1" applyAlignment="1" applyProtection="1">
      <alignment vertical="center" shrinkToFit="1"/>
    </xf>
    <xf numFmtId="49" fontId="9" fillId="0" borderId="7" xfId="0" applyNumberFormat="1" applyFont="1" applyFill="1" applyBorder="1" applyAlignment="1" applyProtection="1">
      <alignment horizontal="center" vertical="center" shrinkToFit="1"/>
    </xf>
    <xf numFmtId="0" fontId="4" fillId="0" borderId="0" xfId="0" applyFont="1" applyFill="1" applyAlignment="1" applyProtection="1">
      <alignment vertical="center"/>
    </xf>
    <xf numFmtId="177" fontId="4" fillId="0" borderId="0" xfId="0" applyNumberFormat="1" applyFont="1" applyFill="1" applyAlignment="1" applyProtection="1">
      <alignment vertical="center"/>
    </xf>
    <xf numFmtId="176" fontId="4" fillId="0" borderId="0" xfId="0" applyNumberFormat="1" applyFont="1" applyFill="1" applyAlignment="1" applyProtection="1">
      <alignment vertical="center"/>
    </xf>
    <xf numFmtId="178" fontId="4" fillId="0" borderId="0" xfId="0" applyNumberFormat="1" applyFont="1" applyFill="1" applyAlignment="1" applyProtection="1">
      <alignment vertical="center"/>
    </xf>
    <xf numFmtId="0" fontId="4" fillId="0" borderId="0" xfId="0" applyNumberFormat="1" applyFont="1" applyFill="1" applyAlignment="1" applyProtection="1">
      <alignment vertical="center"/>
    </xf>
    <xf numFmtId="0" fontId="17" fillId="0" borderId="0" xfId="0" applyFont="1" applyFill="1" applyAlignment="1" applyProtection="1">
      <alignment vertical="center"/>
    </xf>
    <xf numFmtId="177" fontId="17" fillId="0" borderId="0" xfId="0" applyNumberFormat="1" applyFont="1" applyFill="1" applyAlignment="1" applyProtection="1">
      <alignment vertical="center"/>
    </xf>
    <xf numFmtId="176" fontId="17" fillId="0" borderId="0" xfId="0" applyNumberFormat="1" applyFont="1" applyFill="1" applyAlignment="1" applyProtection="1">
      <alignment vertical="center"/>
    </xf>
    <xf numFmtId="0" fontId="18" fillId="0" borderId="0" xfId="0" applyFont="1" applyAlignment="1">
      <alignment horizontal="center" vertical="center"/>
    </xf>
    <xf numFmtId="0" fontId="17" fillId="0" borderId="0" xfId="0" applyFont="1" applyFill="1" applyAlignment="1" applyProtection="1">
      <alignment vertical="center" wrapText="1"/>
    </xf>
    <xf numFmtId="0" fontId="19" fillId="0" borderId="18" xfId="0" applyFont="1" applyFill="1" applyBorder="1" applyAlignment="1" applyProtection="1">
      <alignment vertical="center"/>
    </xf>
    <xf numFmtId="178" fontId="17" fillId="0" borderId="0" xfId="0" applyNumberFormat="1" applyFont="1" applyFill="1" applyAlignment="1" applyProtection="1">
      <alignment vertical="center"/>
    </xf>
    <xf numFmtId="0" fontId="17" fillId="0" borderId="0" xfId="0" applyNumberFormat="1" applyFont="1" applyFill="1" applyAlignment="1" applyProtection="1">
      <alignment vertical="center"/>
    </xf>
    <xf numFmtId="0" fontId="20" fillId="0" borderId="0" xfId="0" applyFont="1" applyFill="1" applyAlignment="1" applyProtection="1">
      <alignment horizontal="right" vertical="center"/>
    </xf>
    <xf numFmtId="0" fontId="17" fillId="0" borderId="0" xfId="0" applyFont="1" applyFill="1" applyBorder="1" applyAlignment="1" applyProtection="1">
      <alignment vertical="center"/>
    </xf>
    <xf numFmtId="0" fontId="18" fillId="0" borderId="0" xfId="0" applyFont="1" applyBorder="1" applyAlignment="1">
      <alignment horizontal="center" vertical="center"/>
    </xf>
    <xf numFmtId="0" fontId="21" fillId="0" borderId="0" xfId="0" applyFont="1" applyBorder="1" applyAlignment="1">
      <alignment horizontal="left" vertical="center"/>
    </xf>
    <xf numFmtId="0" fontId="18" fillId="0" borderId="0" xfId="0" applyFont="1" applyBorder="1" applyAlignment="1">
      <alignment horizontal="right" vertical="center"/>
    </xf>
    <xf numFmtId="0" fontId="11" fillId="0" borderId="7" xfId="0" applyFont="1" applyFill="1" applyBorder="1" applyAlignment="1" applyProtection="1">
      <alignment horizontal="center" vertical="center" wrapText="1"/>
    </xf>
    <xf numFmtId="49" fontId="22" fillId="0" borderId="7" xfId="0" applyNumberFormat="1"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xf>
    <xf numFmtId="0" fontId="23" fillId="0" borderId="7" xfId="0" applyFont="1" applyFill="1" applyBorder="1" applyAlignment="1" applyProtection="1">
      <alignment horizontal="center" vertical="center" wrapText="1"/>
    </xf>
    <xf numFmtId="49" fontId="23" fillId="0" borderId="7" xfId="0" applyNumberFormat="1" applyFont="1" applyFill="1" applyBorder="1" applyAlignment="1" applyProtection="1">
      <alignment horizontal="center" vertical="center" shrinkToFit="1"/>
    </xf>
    <xf numFmtId="0" fontId="23" fillId="7" borderId="7" xfId="0" applyFont="1" applyFill="1" applyBorder="1" applyAlignment="1" applyProtection="1">
      <alignment horizontal="center" vertical="center" wrapText="1" shrinkToFit="1"/>
    </xf>
    <xf numFmtId="0" fontId="23" fillId="7" borderId="7" xfId="0" applyFont="1" applyFill="1" applyBorder="1" applyAlignment="1" applyProtection="1">
      <alignment horizontal="center" vertical="center" wrapText="1"/>
    </xf>
    <xf numFmtId="178" fontId="23" fillId="0" borderId="7" xfId="0" applyNumberFormat="1" applyFont="1" applyFill="1" applyBorder="1" applyAlignment="1" applyProtection="1">
      <alignment horizontal="center" vertical="center" wrapText="1"/>
    </xf>
    <xf numFmtId="0" fontId="23" fillId="0" borderId="7" xfId="0" applyNumberFormat="1" applyFont="1" applyFill="1" applyBorder="1" applyAlignment="1" applyProtection="1">
      <alignment horizontal="center" vertical="center" wrapText="1"/>
    </xf>
    <xf numFmtId="177" fontId="23" fillId="0" borderId="7" xfId="0" applyNumberFormat="1" applyFont="1" applyFill="1" applyBorder="1" applyAlignment="1" applyProtection="1">
      <alignment horizontal="center" vertical="center" wrapText="1" shrinkToFit="1"/>
    </xf>
    <xf numFmtId="176" fontId="23" fillId="0" borderId="7" xfId="0" applyNumberFormat="1" applyFont="1" applyFill="1" applyBorder="1" applyAlignment="1" applyProtection="1">
      <alignment horizontal="center" vertical="center" wrapText="1"/>
    </xf>
    <xf numFmtId="0" fontId="23" fillId="0" borderId="0" xfId="0" applyFont="1" applyFill="1" applyAlignment="1" applyProtection="1">
      <alignment horizontal="center" vertical="center" wrapText="1"/>
      <protection locked="0"/>
    </xf>
    <xf numFmtId="0" fontId="25" fillId="0" borderId="7" xfId="0" applyFont="1" applyFill="1" applyBorder="1" applyAlignment="1" applyProtection="1">
      <alignment horizontal="center" vertical="center" wrapText="1" shrinkToFit="1"/>
    </xf>
    <xf numFmtId="49" fontId="22" fillId="0" borderId="7" xfId="0" applyNumberFormat="1" applyFont="1" applyFill="1" applyBorder="1" applyAlignment="1" applyProtection="1">
      <alignment horizontal="center" vertical="center" textRotation="255"/>
    </xf>
    <xf numFmtId="0" fontId="28" fillId="0" borderId="0" xfId="0" applyFont="1" applyFill="1" applyBorder="1" applyAlignment="1" applyProtection="1">
      <alignment vertical="center"/>
    </xf>
    <xf numFmtId="0" fontId="29" fillId="0" borderId="0" xfId="0" applyFont="1" applyBorder="1" applyAlignment="1">
      <alignment horizontal="left" vertical="center"/>
    </xf>
    <xf numFmtId="0" fontId="27" fillId="0" borderId="0" xfId="0" applyFont="1" applyBorder="1" applyAlignment="1">
      <alignment horizontal="center" vertical="center"/>
    </xf>
    <xf numFmtId="0" fontId="29" fillId="0" borderId="0" xfId="0" applyFont="1" applyBorder="1" applyAlignment="1">
      <alignment horizontal="center" vertical="center"/>
    </xf>
    <xf numFmtId="0" fontId="30" fillId="7" borderId="7" xfId="0" applyNumberFormat="1" applyFont="1" applyFill="1" applyBorder="1" applyAlignment="1" applyProtection="1">
      <alignment horizontal="center" vertical="center" wrapText="1"/>
    </xf>
    <xf numFmtId="0" fontId="31" fillId="7" borderId="7" xfId="0" applyFont="1" applyFill="1" applyBorder="1" applyAlignment="1" applyProtection="1">
      <alignment vertical="center" wrapText="1" shrinkToFit="1"/>
    </xf>
    <xf numFmtId="0" fontId="31" fillId="0" borderId="7" xfId="0" applyFont="1" applyFill="1" applyBorder="1" applyAlignment="1" applyProtection="1">
      <alignment horizontal="center" vertical="center" wrapText="1"/>
    </xf>
    <xf numFmtId="0" fontId="31" fillId="9" borderId="7" xfId="0" applyFont="1" applyFill="1" applyBorder="1" applyAlignment="1" applyProtection="1">
      <alignment horizontal="center" vertical="center" wrapText="1"/>
    </xf>
    <xf numFmtId="0" fontId="31" fillId="7" borderId="7" xfId="0" applyFont="1" applyFill="1" applyBorder="1" applyAlignment="1" applyProtection="1">
      <alignment horizontal="center" vertical="center" wrapText="1"/>
    </xf>
    <xf numFmtId="49" fontId="31" fillId="0" borderId="7" xfId="0" applyNumberFormat="1" applyFont="1" applyFill="1" applyBorder="1" applyAlignment="1" applyProtection="1">
      <alignment horizontal="center" vertical="center" wrapText="1"/>
    </xf>
    <xf numFmtId="0" fontId="31" fillId="7" borderId="7" xfId="0" applyNumberFormat="1" applyFont="1" applyFill="1" applyBorder="1" applyAlignment="1" applyProtection="1">
      <alignment horizontal="center" vertical="center" wrapText="1"/>
    </xf>
    <xf numFmtId="177" fontId="31" fillId="0" borderId="7" xfId="0" applyNumberFormat="1" applyFont="1" applyFill="1" applyBorder="1" applyAlignment="1" applyProtection="1">
      <alignment horizontal="center" vertical="center" wrapText="1" shrinkToFit="1"/>
    </xf>
    <xf numFmtId="176" fontId="31" fillId="0" borderId="7" xfId="0" applyNumberFormat="1" applyFont="1" applyFill="1" applyBorder="1" applyAlignment="1" applyProtection="1">
      <alignment horizontal="center" vertical="center" wrapText="1"/>
    </xf>
    <xf numFmtId="0" fontId="31" fillId="0" borderId="0" xfId="0" applyFont="1" applyFill="1" applyAlignment="1" applyProtection="1">
      <alignment horizontal="center" vertical="center" wrapText="1"/>
      <protection locked="0"/>
    </xf>
    <xf numFmtId="0" fontId="25" fillId="7" borderId="7" xfId="0" applyFont="1" applyFill="1" applyBorder="1" applyAlignment="1" applyProtection="1">
      <alignment horizontal="center" vertical="center" wrapText="1" shrinkToFit="1"/>
    </xf>
    <xf numFmtId="0" fontId="32" fillId="0" borderId="7" xfId="0" applyFont="1" applyFill="1" applyBorder="1" applyAlignment="1" applyProtection="1">
      <alignment horizontal="center" vertical="center" wrapText="1"/>
    </xf>
    <xf numFmtId="0" fontId="35" fillId="7" borderId="7" xfId="0" applyFont="1" applyFill="1" applyBorder="1" applyAlignment="1" applyProtection="1">
      <alignment horizontal="center" vertical="center" wrapText="1"/>
    </xf>
    <xf numFmtId="0" fontId="35" fillId="7" borderId="7" xfId="0" applyFont="1" applyFill="1" applyBorder="1" applyAlignment="1" applyProtection="1">
      <alignment vertical="center" wrapText="1"/>
    </xf>
    <xf numFmtId="49" fontId="36" fillId="0" borderId="7" xfId="0" applyNumberFormat="1" applyFont="1" applyFill="1" applyBorder="1" applyAlignment="1" applyProtection="1">
      <alignment horizontal="center" vertical="center" wrapText="1"/>
    </xf>
    <xf numFmtId="0" fontId="35" fillId="7" borderId="7" xfId="0" applyNumberFormat="1" applyFont="1" applyFill="1" applyBorder="1" applyAlignment="1" applyProtection="1">
      <alignment horizontal="center" vertical="center" wrapText="1"/>
    </xf>
    <xf numFmtId="0" fontId="35" fillId="0" borderId="7" xfId="0" applyFont="1" applyFill="1" applyBorder="1" applyAlignment="1" applyProtection="1">
      <alignment horizontal="center" vertical="center" wrapText="1"/>
    </xf>
    <xf numFmtId="0" fontId="33" fillId="0" borderId="7"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protection locked="0"/>
    </xf>
    <xf numFmtId="0" fontId="35" fillId="9" borderId="7" xfId="0" applyFont="1" applyFill="1" applyBorder="1" applyAlignment="1" applyProtection="1">
      <alignment horizontal="center" vertical="center" wrapText="1"/>
    </xf>
    <xf numFmtId="0" fontId="35" fillId="5" borderId="7" xfId="0" applyFont="1" applyFill="1" applyBorder="1" applyAlignment="1" applyProtection="1">
      <alignment horizontal="center" vertical="center" shrinkToFit="1"/>
    </xf>
    <xf numFmtId="0" fontId="35" fillId="9" borderId="7" xfId="0" applyFont="1" applyFill="1" applyBorder="1" applyAlignment="1" applyProtection="1">
      <alignment horizontal="center" vertical="center" shrinkToFit="1"/>
    </xf>
    <xf numFmtId="0" fontId="35" fillId="5" borderId="7" xfId="0" applyFont="1" applyFill="1" applyBorder="1" applyAlignment="1" applyProtection="1">
      <alignment horizontal="left" vertical="center" shrinkToFit="1"/>
    </xf>
    <xf numFmtId="0" fontId="35" fillId="5" borderId="7" xfId="0" applyFont="1" applyFill="1" applyBorder="1" applyAlignment="1" applyProtection="1">
      <alignment horizontal="left" vertical="center" wrapText="1"/>
    </xf>
    <xf numFmtId="179" fontId="35" fillId="9" borderId="7" xfId="0" applyNumberFormat="1" applyFont="1" applyFill="1" applyBorder="1" applyAlignment="1" applyProtection="1">
      <alignment horizontal="center" vertical="center" shrinkToFit="1"/>
    </xf>
    <xf numFmtId="49" fontId="35" fillId="5" borderId="7" xfId="0" applyNumberFormat="1" applyFont="1" applyFill="1" applyBorder="1" applyAlignment="1" applyProtection="1">
      <alignment horizontal="center" vertical="center" shrinkToFit="1"/>
    </xf>
    <xf numFmtId="0" fontId="35" fillId="5" borderId="7" xfId="0" applyFont="1" applyFill="1" applyBorder="1" applyAlignment="1" applyProtection="1">
      <alignment horizontal="center" vertical="center"/>
    </xf>
    <xf numFmtId="0" fontId="35" fillId="5" borderId="7" xfId="0" applyFont="1" applyFill="1" applyBorder="1" applyAlignment="1" applyProtection="1">
      <alignment horizontal="center" vertical="center" wrapText="1"/>
    </xf>
    <xf numFmtId="177" fontId="35" fillId="5" borderId="7" xfId="0" applyNumberFormat="1" applyFont="1" applyFill="1" applyBorder="1" applyAlignment="1" applyProtection="1">
      <alignment horizontal="center" vertical="center" shrinkToFit="1"/>
    </xf>
    <xf numFmtId="178" fontId="35" fillId="5" borderId="7" xfId="0" applyNumberFormat="1" applyFont="1" applyFill="1" applyBorder="1" applyAlignment="1" applyProtection="1">
      <alignment horizontal="center" vertical="center" shrinkToFit="1"/>
    </xf>
    <xf numFmtId="0" fontId="35" fillId="5" borderId="7" xfId="0" applyNumberFormat="1" applyFont="1" applyFill="1" applyBorder="1" applyAlignment="1" applyProtection="1">
      <alignment horizontal="center" vertical="center" shrinkToFit="1"/>
    </xf>
    <xf numFmtId="0" fontId="35" fillId="9" borderId="7" xfId="0" applyNumberFormat="1" applyFont="1" applyFill="1" applyBorder="1" applyAlignment="1" applyProtection="1">
      <alignment horizontal="center" vertical="center" wrapText="1"/>
    </xf>
    <xf numFmtId="176" fontId="35" fillId="5" borderId="7" xfId="0" applyNumberFormat="1" applyFont="1" applyFill="1" applyBorder="1" applyAlignment="1" applyProtection="1">
      <alignment horizontal="center" vertical="center" shrinkToFit="1"/>
    </xf>
    <xf numFmtId="176" fontId="35" fillId="9" borderId="7" xfId="0" applyNumberFormat="1" applyFont="1" applyFill="1" applyBorder="1" applyAlignment="1" applyProtection="1">
      <alignment horizontal="center" vertical="center" shrinkToFit="1"/>
    </xf>
    <xf numFmtId="176" fontId="35" fillId="5" borderId="7" xfId="0" applyNumberFormat="1" applyFont="1" applyFill="1" applyBorder="1" applyAlignment="1" applyProtection="1">
      <alignment horizontal="left" vertical="center" shrinkToFit="1"/>
    </xf>
    <xf numFmtId="14" fontId="35" fillId="5" borderId="7" xfId="0" applyNumberFormat="1" applyFont="1" applyFill="1" applyBorder="1" applyAlignment="1" applyProtection="1">
      <alignment horizontal="center" vertical="center" shrinkToFit="1"/>
    </xf>
    <xf numFmtId="0" fontId="34" fillId="5" borderId="7" xfId="0" applyFont="1" applyFill="1" applyBorder="1" applyAlignment="1" applyProtection="1">
      <alignment horizontal="center" vertical="center" wrapText="1"/>
    </xf>
    <xf numFmtId="0" fontId="35" fillId="0" borderId="0" xfId="0" applyFont="1" applyFill="1" applyAlignment="1" applyProtection="1">
      <alignment horizontal="center" vertical="center" wrapText="1"/>
      <protection locked="0"/>
    </xf>
    <xf numFmtId="49" fontId="31" fillId="0" borderId="7" xfId="0" applyNumberFormat="1" applyFont="1" applyFill="1" applyBorder="1" applyAlignment="1" applyProtection="1">
      <alignment horizontal="center" vertical="center" textRotation="255"/>
    </xf>
    <xf numFmtId="0" fontId="35" fillId="5" borderId="7" xfId="0" applyFont="1" applyFill="1" applyBorder="1" applyAlignment="1" applyProtection="1">
      <alignment horizontal="center" vertical="center" textRotation="255"/>
    </xf>
    <xf numFmtId="0" fontId="37" fillId="0" borderId="0" xfId="0" applyFont="1" applyFill="1" applyAlignment="1" applyProtection="1">
      <alignment vertical="center"/>
    </xf>
    <xf numFmtId="0" fontId="34" fillId="0" borderId="0" xfId="0" applyFont="1" applyFill="1" applyAlignment="1" applyProtection="1">
      <alignment horizontal="right" vertical="center"/>
    </xf>
    <xf numFmtId="0" fontId="34" fillId="0" borderId="0" xfId="0" applyFont="1" applyFill="1" applyAlignment="1" applyProtection="1">
      <alignment vertical="center"/>
    </xf>
    <xf numFmtId="0" fontId="34" fillId="0" borderId="0" xfId="0" applyFont="1" applyFill="1" applyAlignment="1" applyProtection="1">
      <alignment vertical="center" wrapText="1"/>
    </xf>
    <xf numFmtId="0" fontId="34" fillId="0" borderId="0" xfId="0" applyFont="1" applyFill="1" applyAlignment="1" applyProtection="1">
      <alignment vertical="center" shrinkToFit="1"/>
    </xf>
    <xf numFmtId="0" fontId="34" fillId="0" borderId="21" xfId="0" applyFont="1" applyFill="1" applyBorder="1" applyAlignment="1" applyProtection="1">
      <alignment horizontal="center" vertical="center"/>
    </xf>
    <xf numFmtId="0" fontId="41" fillId="0" borderId="0" xfId="0" applyFont="1" applyFill="1" applyAlignment="1" applyProtection="1">
      <alignment vertical="center"/>
    </xf>
    <xf numFmtId="0" fontId="34" fillId="0" borderId="20" xfId="0" applyFont="1" applyFill="1" applyBorder="1" applyAlignment="1" applyProtection="1">
      <alignment horizontal="center" vertical="center"/>
    </xf>
    <xf numFmtId="0" fontId="23" fillId="9" borderId="7" xfId="0" applyFont="1" applyFill="1" applyBorder="1" applyAlignment="1" applyProtection="1">
      <alignment horizontal="center" vertical="center" wrapText="1"/>
    </xf>
    <xf numFmtId="0" fontId="34" fillId="0" borderId="0" xfId="0" applyFont="1" applyFill="1" applyAlignment="1" applyProtection="1"/>
    <xf numFmtId="0" fontId="34" fillId="0" borderId="0" xfId="0" applyFont="1" applyFill="1" applyAlignment="1" applyProtection="1">
      <alignment wrapText="1"/>
    </xf>
    <xf numFmtId="0" fontId="34" fillId="0" borderId="0" xfId="0" applyFont="1" applyFill="1" applyAlignment="1" applyProtection="1">
      <alignment shrinkToFit="1"/>
    </xf>
    <xf numFmtId="0" fontId="46" fillId="0" borderId="0" xfId="0" applyFont="1" applyFill="1" applyAlignment="1" applyProtection="1">
      <alignment vertical="center" shrinkToFit="1"/>
    </xf>
    <xf numFmtId="0" fontId="46" fillId="0" borderId="0" xfId="0" applyFont="1" applyFill="1" applyAlignment="1" applyProtection="1">
      <alignment vertical="center"/>
    </xf>
    <xf numFmtId="178" fontId="46" fillId="0" borderId="0" xfId="0" applyNumberFormat="1" applyFont="1" applyFill="1" applyAlignment="1" applyProtection="1">
      <alignment vertical="center"/>
    </xf>
    <xf numFmtId="0" fontId="46" fillId="0" borderId="0" xfId="0" applyFont="1" applyFill="1" applyAlignment="1" applyProtection="1">
      <alignment vertical="center" wrapText="1"/>
    </xf>
    <xf numFmtId="0" fontId="46" fillId="0" borderId="0" xfId="0" applyNumberFormat="1" applyFont="1" applyFill="1" applyAlignment="1" applyProtection="1">
      <alignment vertical="center"/>
    </xf>
    <xf numFmtId="177" fontId="46" fillId="0" borderId="0" xfId="0" applyNumberFormat="1" applyFont="1" applyFill="1" applyAlignment="1" applyProtection="1">
      <alignment vertical="center"/>
    </xf>
    <xf numFmtId="176" fontId="46" fillId="0" borderId="0" xfId="0" applyNumberFormat="1" applyFont="1" applyFill="1" applyAlignment="1" applyProtection="1">
      <alignment vertical="center"/>
    </xf>
    <xf numFmtId="0" fontId="48" fillId="0" borderId="0" xfId="0" applyFont="1" applyFill="1" applyAlignment="1" applyProtection="1">
      <alignment horizontal="left" vertical="top"/>
    </xf>
    <xf numFmtId="0" fontId="40" fillId="0" borderId="0" xfId="0" applyFont="1" applyFill="1" applyAlignment="1" applyProtection="1">
      <alignment horizontal="left"/>
    </xf>
    <xf numFmtId="178" fontId="40" fillId="0" borderId="0" xfId="0" applyNumberFormat="1" applyFont="1" applyFill="1" applyAlignment="1" applyProtection="1">
      <alignment horizontal="left"/>
    </xf>
    <xf numFmtId="0" fontId="40" fillId="0" borderId="0" xfId="0" applyFont="1" applyFill="1" applyAlignment="1" applyProtection="1">
      <alignment horizontal="left" wrapText="1"/>
    </xf>
    <xf numFmtId="0" fontId="40" fillId="0" borderId="0" xfId="0" applyNumberFormat="1" applyFont="1" applyFill="1" applyAlignment="1" applyProtection="1">
      <alignment horizontal="left"/>
    </xf>
    <xf numFmtId="177" fontId="40" fillId="0" borderId="0" xfId="0" applyNumberFormat="1" applyFont="1" applyFill="1" applyAlignment="1" applyProtection="1">
      <alignment horizontal="left"/>
    </xf>
    <xf numFmtId="176" fontId="40" fillId="0" borderId="0" xfId="0" applyNumberFormat="1" applyFont="1" applyFill="1" applyAlignment="1" applyProtection="1">
      <alignment horizontal="left"/>
    </xf>
    <xf numFmtId="0" fontId="41" fillId="0" borderId="18" xfId="0" applyFont="1" applyFill="1" applyBorder="1" applyAlignment="1" applyProtection="1">
      <alignment horizontal="center" vertical="center"/>
    </xf>
    <xf numFmtId="0" fontId="39" fillId="0" borderId="12" xfId="0" applyFont="1" applyBorder="1" applyAlignment="1">
      <alignment horizontal="left" vertical="center"/>
    </xf>
    <xf numFmtId="0" fontId="39" fillId="0" borderId="18" xfId="0" applyFont="1" applyBorder="1" applyAlignment="1">
      <alignment horizontal="left" vertical="center"/>
    </xf>
    <xf numFmtId="0" fontId="37" fillId="0" borderId="18" xfId="0" applyFont="1" applyFill="1" applyBorder="1" applyAlignment="1" applyProtection="1">
      <alignment vertical="center"/>
      <protection locked="0"/>
    </xf>
    <xf numFmtId="0" fontId="37" fillId="0" borderId="12" xfId="0" applyFont="1" applyFill="1" applyBorder="1" applyAlignment="1" applyProtection="1">
      <alignment vertical="center"/>
      <protection locked="0"/>
    </xf>
    <xf numFmtId="0" fontId="42" fillId="0" borderId="12" xfId="0" applyFont="1" applyFill="1" applyBorder="1" applyAlignment="1" applyProtection="1">
      <alignment horizontal="right" vertical="center"/>
      <protection locked="0"/>
    </xf>
    <xf numFmtId="0" fontId="34" fillId="0" borderId="21" xfId="0" applyNumberFormat="1" applyFont="1" applyFill="1" applyBorder="1" applyAlignment="1" applyProtection="1">
      <alignment horizontal="left" vertical="center" wrapText="1"/>
    </xf>
    <xf numFmtId="0" fontId="34" fillId="0" borderId="0" xfId="0" applyFont="1" applyFill="1" applyBorder="1" applyAlignment="1" applyProtection="1">
      <alignment horizontal="center" vertical="center"/>
    </xf>
    <xf numFmtId="0" fontId="34" fillId="0" borderId="0" xfId="0" applyNumberFormat="1" applyFont="1" applyFill="1" applyBorder="1" applyAlignment="1" applyProtection="1">
      <alignment horizontal="left" vertical="center" wrapText="1"/>
    </xf>
    <xf numFmtId="0" fontId="34" fillId="0" borderId="0" xfId="0" applyFont="1" applyFill="1" applyBorder="1" applyAlignment="1" applyProtection="1">
      <alignment horizontal="left" vertical="center"/>
      <protection locked="0"/>
    </xf>
    <xf numFmtId="0" fontId="45" fillId="10" borderId="19" xfId="0" applyFont="1" applyFill="1" applyBorder="1" applyAlignment="1" applyProtection="1">
      <alignment horizontal="left" vertical="center"/>
    </xf>
    <xf numFmtId="0" fontId="46" fillId="10" borderId="19" xfId="0" applyFont="1" applyFill="1" applyBorder="1" applyAlignment="1" applyProtection="1">
      <alignment vertical="center" shrinkToFit="1"/>
    </xf>
    <xf numFmtId="49" fontId="46" fillId="0" borderId="0" xfId="0" applyNumberFormat="1" applyFont="1" applyFill="1" applyBorder="1" applyAlignment="1" applyProtection="1">
      <alignment vertical="center" shrinkToFit="1"/>
    </xf>
    <xf numFmtId="0" fontId="47" fillId="10" borderId="19" xfId="0" applyFont="1" applyFill="1" applyBorder="1" applyAlignment="1" applyProtection="1">
      <alignment horizontal="left" vertical="center"/>
    </xf>
    <xf numFmtId="0" fontId="50" fillId="10" borderId="19" xfId="0" applyFont="1" applyFill="1" applyBorder="1" applyAlignment="1" applyProtection="1">
      <alignment horizontal="left" vertical="center"/>
    </xf>
    <xf numFmtId="177" fontId="50" fillId="10" borderId="19" xfId="0" quotePrefix="1" applyNumberFormat="1" applyFont="1" applyFill="1" applyBorder="1" applyAlignment="1" applyProtection="1">
      <alignment vertical="center"/>
    </xf>
    <xf numFmtId="177" fontId="50" fillId="10" borderId="19" xfId="0" applyNumberFormat="1" applyFont="1" applyFill="1" applyBorder="1" applyAlignment="1" applyProtection="1">
      <alignment vertical="center"/>
    </xf>
    <xf numFmtId="0" fontId="26" fillId="0" borderId="0" xfId="0" applyFont="1" applyFill="1" applyAlignment="1" applyProtection="1">
      <alignment vertical="center"/>
    </xf>
    <xf numFmtId="0" fontId="26" fillId="0" borderId="0" xfId="0" applyFont="1" applyFill="1" applyAlignment="1" applyProtection="1">
      <alignment vertical="center" wrapText="1"/>
    </xf>
    <xf numFmtId="176" fontId="8" fillId="7" borderId="7" xfId="0" quotePrefix="1" applyNumberFormat="1" applyFont="1" applyFill="1" applyBorder="1" applyAlignment="1" applyProtection="1">
      <alignment horizontal="center" vertical="center" shrinkToFit="1"/>
    </xf>
    <xf numFmtId="0" fontId="0" fillId="0" borderId="7" xfId="0" applyFont="1" applyBorder="1">
      <alignment vertical="center"/>
    </xf>
    <xf numFmtId="49" fontId="0" fillId="6" borderId="7" xfId="0" quotePrefix="1" applyNumberFormat="1" applyFont="1" applyFill="1" applyBorder="1">
      <alignment vertical="center"/>
    </xf>
    <xf numFmtId="49" fontId="0" fillId="6" borderId="7" xfId="0" applyNumberFormat="1" applyFont="1" applyFill="1" applyBorder="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38" fontId="4" fillId="0" borderId="0" xfId="3" applyFont="1" applyFill="1" applyAlignment="1">
      <alignment horizontal="center" vertical="center" wrapText="1"/>
    </xf>
    <xf numFmtId="0" fontId="8" fillId="0" borderId="0" xfId="0" applyFont="1" applyFill="1" applyAlignment="1">
      <alignment horizontal="center" vertical="center" wrapText="1"/>
    </xf>
    <xf numFmtId="0" fontId="4" fillId="0" borderId="0" xfId="0" applyFont="1" applyFill="1" applyBorder="1" applyAlignment="1" applyProtection="1">
      <alignment horizontal="center" vertical="center"/>
    </xf>
    <xf numFmtId="0" fontId="8" fillId="0" borderId="0" xfId="0" applyFont="1" applyFill="1" applyAlignment="1">
      <alignment vertical="center" wrapText="1"/>
    </xf>
    <xf numFmtId="0" fontId="8" fillId="0" borderId="0" xfId="0" applyFont="1" applyFill="1" applyAlignment="1">
      <alignment vertical="center"/>
    </xf>
    <xf numFmtId="0" fontId="4" fillId="2" borderId="5" xfId="0" applyFont="1" applyFill="1" applyBorder="1" applyAlignment="1">
      <alignment horizontal="left" vertical="center"/>
    </xf>
    <xf numFmtId="0" fontId="4" fillId="0" borderId="0" xfId="0" applyFont="1" applyFill="1" applyAlignment="1">
      <alignment vertical="center"/>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4" fillId="0" borderId="0" xfId="0" applyFont="1" applyFill="1" applyBorder="1" applyAlignment="1">
      <alignment vertical="center"/>
    </xf>
    <xf numFmtId="0" fontId="4" fillId="11" borderId="7" xfId="0" applyFont="1" applyFill="1" applyBorder="1" applyAlignment="1">
      <alignment horizontal="right" vertical="center"/>
    </xf>
    <xf numFmtId="38" fontId="4" fillId="11" borderId="7" xfId="3" applyFont="1" applyFill="1" applyBorder="1" applyAlignment="1">
      <alignment horizontal="center" vertical="center"/>
    </xf>
    <xf numFmtId="0" fontId="4" fillId="2" borderId="6" xfId="0" applyFont="1" applyFill="1" applyBorder="1" applyAlignment="1">
      <alignment vertical="center"/>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0" borderId="7" xfId="0" applyFont="1" applyFill="1" applyBorder="1" applyAlignment="1">
      <alignment horizontal="right" vertical="center"/>
    </xf>
    <xf numFmtId="38" fontId="4" fillId="0" borderId="7" xfId="3" applyFont="1" applyFill="1" applyBorder="1" applyAlignment="1">
      <alignment horizontal="right" vertical="center"/>
    </xf>
    <xf numFmtId="0" fontId="4" fillId="3" borderId="13" xfId="0" applyFont="1" applyFill="1" applyBorder="1" applyAlignment="1">
      <alignment vertical="center" wrapText="1"/>
    </xf>
    <xf numFmtId="0" fontId="4" fillId="3" borderId="14" xfId="0" applyFont="1" applyFill="1" applyBorder="1" applyAlignment="1">
      <alignment vertical="center" wrapText="1"/>
    </xf>
    <xf numFmtId="0" fontId="4" fillId="0" borderId="0" xfId="0" applyFont="1" applyFill="1" applyBorder="1" applyAlignment="1">
      <alignment vertical="center" wrapText="1"/>
    </xf>
    <xf numFmtId="38" fontId="4" fillId="0" borderId="0" xfId="3" applyFont="1" applyFill="1" applyAlignment="1">
      <alignment vertical="center"/>
    </xf>
    <xf numFmtId="177"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16" fillId="10" borderId="19" xfId="0" applyFont="1" applyFill="1" applyBorder="1" applyAlignment="1" applyProtection="1">
      <alignment vertical="center" shrinkToFit="1"/>
    </xf>
    <xf numFmtId="0" fontId="53" fillId="0" borderId="0" xfId="0" applyFont="1" applyFill="1" applyAlignment="1" applyProtection="1">
      <alignment vertical="center" shrinkToFit="1"/>
    </xf>
    <xf numFmtId="0" fontId="16" fillId="0" borderId="0" xfId="0" applyFont="1" applyFill="1" applyAlignment="1" applyProtection="1">
      <alignment vertical="center" shrinkToFit="1"/>
    </xf>
    <xf numFmtId="0" fontId="54" fillId="0" borderId="7" xfId="2" applyFont="1" applyBorder="1">
      <alignment vertical="center"/>
    </xf>
    <xf numFmtId="0" fontId="0" fillId="0" borderId="7" xfId="0" applyFont="1" applyFill="1" applyBorder="1">
      <alignment vertical="center"/>
    </xf>
    <xf numFmtId="0" fontId="0" fillId="6" borderId="7" xfId="0" quotePrefix="1" applyFont="1" applyFill="1" applyBorder="1">
      <alignment vertical="center"/>
    </xf>
    <xf numFmtId="0" fontId="55" fillId="0" borderId="7" xfId="0" applyFont="1" applyFill="1" applyBorder="1" applyAlignment="1" applyProtection="1">
      <alignment horizontal="center" vertical="center" wrapText="1"/>
    </xf>
    <xf numFmtId="0" fontId="57" fillId="0" borderId="7" xfId="0" applyFont="1" applyFill="1" applyBorder="1" applyAlignment="1" applyProtection="1">
      <alignment horizontal="left" vertical="center" wrapText="1" shrinkToFit="1"/>
    </xf>
    <xf numFmtId="0" fontId="33" fillId="0" borderId="7" xfId="0" applyFont="1" applyFill="1" applyBorder="1" applyAlignment="1" applyProtection="1">
      <alignment horizontal="center" vertical="center" wrapText="1" shrinkToFit="1"/>
    </xf>
    <xf numFmtId="0" fontId="59" fillId="0" borderId="7" xfId="0" applyFont="1" applyFill="1" applyBorder="1" applyAlignment="1" applyProtection="1">
      <alignment horizontal="center" vertical="center" wrapText="1" shrinkToFit="1"/>
    </xf>
    <xf numFmtId="0" fontId="56" fillId="0" borderId="7"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0" fontId="60" fillId="0" borderId="7"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wrapText="1"/>
    </xf>
    <xf numFmtId="178" fontId="61" fillId="0" borderId="7" xfId="0" applyNumberFormat="1" applyFont="1" applyFill="1" applyBorder="1" applyAlignment="1" applyProtection="1">
      <alignment horizontal="center" vertical="center" wrapText="1"/>
    </xf>
    <xf numFmtId="0" fontId="62" fillId="0" borderId="7" xfId="0" applyFont="1" applyFill="1" applyBorder="1" applyAlignment="1" applyProtection="1">
      <alignment horizontal="center" vertical="center" wrapText="1" shrinkToFit="1"/>
    </xf>
    <xf numFmtId="0" fontId="53" fillId="0" borderId="0" xfId="0" applyFont="1" applyFill="1" applyAlignment="1" applyProtection="1">
      <alignment vertical="center"/>
    </xf>
    <xf numFmtId="0" fontId="37" fillId="0" borderId="0" xfId="0" applyFont="1" applyFill="1" applyAlignment="1" applyProtection="1">
      <alignment horizontal="left"/>
    </xf>
    <xf numFmtId="14" fontId="37" fillId="0" borderId="0" xfId="0" applyNumberFormat="1" applyFont="1" applyFill="1" applyAlignment="1" applyProtection="1">
      <alignment horizontal="left"/>
    </xf>
    <xf numFmtId="177" fontId="37" fillId="0" borderId="0" xfId="0" applyNumberFormat="1" applyFont="1" applyFill="1" applyAlignment="1" applyProtection="1">
      <alignment horizontal="left"/>
    </xf>
    <xf numFmtId="0" fontId="49" fillId="0" borderId="0" xfId="0" applyFont="1" applyFill="1" applyBorder="1" applyAlignment="1" applyProtection="1"/>
    <xf numFmtId="0" fontId="38" fillId="0" borderId="28" xfId="0" applyFont="1" applyFill="1" applyBorder="1" applyAlignment="1" applyProtection="1">
      <alignment horizontal="left"/>
    </xf>
    <xf numFmtId="0" fontId="64" fillId="0" borderId="0" xfId="0" applyFont="1" applyAlignment="1">
      <alignment vertical="center" wrapText="1"/>
    </xf>
    <xf numFmtId="0" fontId="67" fillId="0" borderId="0" xfId="0" applyFont="1" applyFill="1" applyAlignment="1" applyProtection="1">
      <alignment vertical="center"/>
    </xf>
    <xf numFmtId="0" fontId="37" fillId="0" borderId="0" xfId="0" applyFont="1" applyFill="1" applyAlignment="1" applyProtection="1">
      <alignment horizontal="center" vertical="center"/>
    </xf>
    <xf numFmtId="0" fontId="34" fillId="0" borderId="0" xfId="0" applyFont="1" applyFill="1" applyAlignment="1" applyProtection="1">
      <alignment horizontal="center"/>
    </xf>
    <xf numFmtId="0" fontId="34" fillId="0" borderId="21" xfId="0" applyNumberFormat="1" applyFont="1" applyFill="1" applyBorder="1" applyAlignment="1" applyProtection="1">
      <alignment horizontal="center" vertical="center"/>
    </xf>
    <xf numFmtId="0" fontId="34" fillId="0" borderId="7" xfId="0" applyFont="1" applyFill="1" applyBorder="1" applyAlignment="1" applyProtection="1">
      <alignment horizontal="center" vertical="center"/>
    </xf>
    <xf numFmtId="0" fontId="34" fillId="0" borderId="0" xfId="0" applyFont="1" applyFill="1" applyAlignment="1" applyProtection="1">
      <alignment horizontal="center" vertical="center"/>
    </xf>
    <xf numFmtId="0" fontId="41" fillId="0" borderId="18" xfId="0" applyFont="1" applyFill="1" applyBorder="1" applyAlignment="1" applyProtection="1">
      <alignment horizontal="center" vertical="center"/>
    </xf>
    <xf numFmtId="176" fontId="0" fillId="5" borderId="7" xfId="0" applyNumberFormat="1" applyFont="1" applyFill="1" applyBorder="1">
      <alignmen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68" fillId="0" borderId="7" xfId="0" applyNumberFormat="1" applyFont="1" applyFill="1" applyBorder="1" applyAlignment="1" applyProtection="1">
      <alignment horizontal="center" vertical="center" wrapText="1"/>
    </xf>
    <xf numFmtId="55" fontId="50" fillId="0" borderId="0" xfId="0" applyNumberFormat="1" applyFont="1" applyFill="1" applyBorder="1" applyAlignment="1" applyProtection="1">
      <alignment horizontal="center" vertical="center"/>
    </xf>
    <xf numFmtId="177" fontId="50" fillId="0" borderId="0" xfId="0" quotePrefix="1" applyNumberFormat="1" applyFont="1" applyFill="1" applyBorder="1" applyAlignment="1" applyProtection="1">
      <alignment vertical="center"/>
    </xf>
    <xf numFmtId="177" fontId="50" fillId="0" borderId="0" xfId="0" applyNumberFormat="1" applyFont="1" applyFill="1" applyBorder="1" applyAlignment="1" applyProtection="1">
      <alignment vertical="center"/>
    </xf>
    <xf numFmtId="0" fontId="5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6" fillId="0" borderId="0" xfId="0" applyFont="1" applyFill="1" applyBorder="1" applyAlignment="1" applyProtection="1">
      <alignment vertical="center" shrinkToFit="1"/>
    </xf>
    <xf numFmtId="0" fontId="0" fillId="8" borderId="10" xfId="0" applyFill="1" applyBorder="1">
      <alignment vertical="center"/>
    </xf>
    <xf numFmtId="0" fontId="72" fillId="0" borderId="7" xfId="0" applyFont="1" applyFill="1" applyBorder="1" applyAlignment="1" applyProtection="1">
      <alignment horizontal="center" vertical="center" wrapText="1" shrinkToFit="1"/>
      <protection locked="0"/>
    </xf>
    <xf numFmtId="0" fontId="72" fillId="7" borderId="7" xfId="0" applyFont="1" applyFill="1" applyBorder="1" applyAlignment="1" applyProtection="1">
      <alignment horizontal="center" vertical="center" wrapText="1"/>
    </xf>
    <xf numFmtId="0" fontId="72" fillId="7" borderId="7" xfId="0" applyFont="1" applyFill="1" applyBorder="1" applyAlignment="1" applyProtection="1">
      <alignment horizontal="center" vertical="center" shrinkToFit="1"/>
    </xf>
    <xf numFmtId="0" fontId="72" fillId="0" borderId="7" xfId="0" applyFont="1" applyFill="1" applyBorder="1" applyAlignment="1" applyProtection="1">
      <alignment horizontal="left" vertical="center" wrapText="1"/>
      <protection locked="0"/>
    </xf>
    <xf numFmtId="0" fontId="67" fillId="0" borderId="7" xfId="0" applyFont="1" applyFill="1" applyBorder="1" applyAlignment="1" applyProtection="1">
      <alignment horizontal="left" vertical="center" wrapText="1"/>
      <protection locked="0"/>
    </xf>
    <xf numFmtId="0" fontId="67" fillId="0" borderId="7" xfId="0" applyFont="1" applyFill="1" applyBorder="1" applyAlignment="1" applyProtection="1">
      <alignment horizontal="center" vertical="center" wrapText="1"/>
      <protection locked="0"/>
    </xf>
    <xf numFmtId="0" fontId="72" fillId="7" borderId="7" xfId="0" applyNumberFormat="1" applyFont="1" applyFill="1" applyBorder="1" applyAlignment="1" applyProtection="1">
      <alignment horizontal="center" vertical="center" wrapText="1"/>
    </xf>
    <xf numFmtId="176" fontId="72" fillId="7" borderId="7" xfId="0" applyNumberFormat="1" applyFont="1" applyFill="1" applyBorder="1" applyAlignment="1" applyProtection="1">
      <alignment horizontal="center" vertical="center" shrinkToFit="1"/>
    </xf>
    <xf numFmtId="0" fontId="72" fillId="0" borderId="0" xfId="0" applyFont="1" applyFill="1" applyAlignment="1" applyProtection="1">
      <alignment horizontal="center" vertical="center" wrapText="1"/>
    </xf>
    <xf numFmtId="177" fontId="23" fillId="0" borderId="7" xfId="0" applyNumberFormat="1" applyFont="1" applyFill="1" applyBorder="1" applyAlignment="1" applyProtection="1">
      <alignment horizontal="center" vertical="center" wrapText="1"/>
    </xf>
    <xf numFmtId="0" fontId="46" fillId="0" borderId="0" xfId="0" applyNumberFormat="1" applyFont="1" applyFill="1" applyAlignment="1" applyProtection="1">
      <alignment vertical="center" wrapText="1"/>
    </xf>
    <xf numFmtId="0" fontId="17" fillId="0" borderId="0" xfId="0" applyNumberFormat="1" applyFont="1" applyFill="1" applyAlignment="1" applyProtection="1">
      <alignment vertical="center" wrapText="1"/>
    </xf>
    <xf numFmtId="176" fontId="67" fillId="0" borderId="7" xfId="0" applyNumberFormat="1" applyFont="1" applyFill="1" applyBorder="1" applyAlignment="1" applyProtection="1">
      <alignment horizontal="center" vertical="center" wrapText="1" shrinkToFit="1"/>
      <protection locked="0"/>
    </xf>
    <xf numFmtId="0" fontId="4" fillId="0" borderId="0" xfId="0" applyNumberFormat="1" applyFont="1" applyFill="1" applyAlignment="1" applyProtection="1">
      <alignment vertical="center" wrapText="1"/>
    </xf>
    <xf numFmtId="14" fontId="72" fillId="0" borderId="7" xfId="0" applyNumberFormat="1" applyFont="1" applyFill="1" applyBorder="1" applyAlignment="1" applyProtection="1">
      <alignment horizontal="center" vertical="center" wrapText="1" shrinkToFit="1"/>
      <protection locked="0"/>
    </xf>
    <xf numFmtId="0" fontId="20" fillId="0" borderId="0" xfId="0" applyFont="1" applyFill="1" applyAlignment="1" applyProtection="1">
      <alignment horizontal="right" vertical="center" wrapText="1"/>
    </xf>
    <xf numFmtId="0" fontId="72" fillId="9" borderId="7" xfId="0" applyFont="1" applyFill="1" applyBorder="1" applyAlignment="1" applyProtection="1">
      <alignment horizontal="center" vertical="center" wrapText="1"/>
    </xf>
    <xf numFmtId="0" fontId="72" fillId="5" borderId="7" xfId="0" applyFont="1" applyFill="1" applyBorder="1" applyAlignment="1" applyProtection="1">
      <alignment horizontal="center" vertical="center" shrinkToFit="1"/>
    </xf>
    <xf numFmtId="0" fontId="72" fillId="9" borderId="7" xfId="0" applyFont="1" applyFill="1" applyBorder="1" applyAlignment="1" applyProtection="1">
      <alignment horizontal="center" vertical="center" shrinkToFit="1"/>
    </xf>
    <xf numFmtId="0" fontId="72" fillId="5" borderId="7" xfId="0" applyFont="1" applyFill="1" applyBorder="1" applyAlignment="1" applyProtection="1">
      <alignment horizontal="left" vertical="center" wrapText="1"/>
    </xf>
    <xf numFmtId="49" fontId="72" fillId="5" borderId="7" xfId="0" applyNumberFormat="1" applyFont="1" applyFill="1" applyBorder="1" applyAlignment="1" applyProtection="1">
      <alignment horizontal="center" vertical="center" shrinkToFit="1"/>
    </xf>
    <xf numFmtId="0" fontId="72" fillId="5" borderId="7" xfId="0" applyFont="1" applyFill="1" applyBorder="1" applyAlignment="1" applyProtection="1">
      <alignment horizontal="center" vertical="center"/>
    </xf>
    <xf numFmtId="0" fontId="72" fillId="5" borderId="7" xfId="0" applyFont="1" applyFill="1" applyBorder="1" applyAlignment="1" applyProtection="1">
      <alignment horizontal="center" vertical="center" wrapText="1"/>
    </xf>
    <xf numFmtId="177" fontId="72" fillId="5" borderId="7" xfId="0" applyNumberFormat="1" applyFont="1" applyFill="1" applyBorder="1" applyAlignment="1" applyProtection="1">
      <alignment horizontal="center" vertical="center" shrinkToFit="1"/>
    </xf>
    <xf numFmtId="178" fontId="72" fillId="5" borderId="7" xfId="0" applyNumberFormat="1" applyFont="1" applyFill="1" applyBorder="1" applyAlignment="1" applyProtection="1">
      <alignment horizontal="center" vertical="center" shrinkToFit="1"/>
    </xf>
    <xf numFmtId="0" fontId="72" fillId="5" borderId="7" xfId="0" applyNumberFormat="1" applyFont="1" applyFill="1" applyBorder="1" applyAlignment="1" applyProtection="1">
      <alignment horizontal="center" vertical="center" wrapText="1" shrinkToFit="1"/>
    </xf>
    <xf numFmtId="0" fontId="72" fillId="9" borderId="7" xfId="0" applyNumberFormat="1" applyFont="1" applyFill="1" applyBorder="1" applyAlignment="1" applyProtection="1">
      <alignment horizontal="center" vertical="center" wrapText="1"/>
    </xf>
    <xf numFmtId="176" fontId="72" fillId="5" borderId="7" xfId="0" applyNumberFormat="1" applyFont="1" applyFill="1" applyBorder="1" applyAlignment="1" applyProtection="1">
      <alignment horizontal="center" vertical="center" shrinkToFit="1"/>
    </xf>
    <xf numFmtId="176" fontId="72" fillId="5" borderId="7" xfId="0" applyNumberFormat="1" applyFont="1" applyFill="1" applyBorder="1" applyAlignment="1" applyProtection="1">
      <alignment horizontal="left" vertical="center" shrinkToFit="1"/>
    </xf>
    <xf numFmtId="14" fontId="72" fillId="5" borderId="7" xfId="0" applyNumberFormat="1" applyFont="1" applyFill="1" applyBorder="1" applyAlignment="1" applyProtection="1">
      <alignment horizontal="center" vertical="center" shrinkToFit="1"/>
    </xf>
    <xf numFmtId="14" fontId="72" fillId="5" borderId="7" xfId="0" applyNumberFormat="1" applyFont="1" applyFill="1" applyBorder="1" applyAlignment="1" applyProtection="1">
      <alignment horizontal="center" vertical="center" wrapText="1" shrinkToFit="1"/>
    </xf>
    <xf numFmtId="0" fontId="73" fillId="5" borderId="7" xfId="4" quotePrefix="1" applyFont="1" applyFill="1" applyBorder="1" applyAlignment="1" applyProtection="1">
      <alignment horizontal="center" vertical="center" wrapText="1"/>
    </xf>
    <xf numFmtId="0" fontId="72" fillId="0" borderId="0" xfId="0" applyFont="1" applyFill="1" applyAlignment="1" applyProtection="1">
      <alignment horizontal="center" vertical="center" wrapText="1"/>
      <protection locked="0"/>
    </xf>
    <xf numFmtId="0" fontId="4" fillId="0" borderId="0" xfId="0" applyFont="1" applyFill="1" applyAlignment="1">
      <alignment horizontal="left" vertical="center"/>
    </xf>
    <xf numFmtId="177" fontId="14" fillId="0" borderId="0" xfId="0" applyNumberFormat="1" applyFont="1" applyFill="1" applyAlignment="1">
      <alignment horizontal="center" vertical="center"/>
    </xf>
    <xf numFmtId="0" fontId="0" fillId="0" borderId="0" xfId="0" applyFont="1">
      <alignment vertical="center"/>
    </xf>
    <xf numFmtId="0" fontId="54" fillId="0" borderId="7" xfId="2" applyFont="1" applyFill="1" applyBorder="1">
      <alignment vertical="center"/>
    </xf>
    <xf numFmtId="0" fontId="0" fillId="0" borderId="11" xfId="0" applyFont="1" applyFill="1" applyBorder="1">
      <alignment vertical="center"/>
    </xf>
    <xf numFmtId="0" fontId="0" fillId="0" borderId="0" xfId="0" applyFont="1" applyFill="1" applyBorder="1">
      <alignment vertical="center"/>
    </xf>
    <xf numFmtId="0" fontId="0" fillId="0" borderId="7" xfId="0" applyBorder="1">
      <alignment vertical="center"/>
    </xf>
    <xf numFmtId="49" fontId="0" fillId="6" borderId="7" xfId="0" applyNumberFormat="1" applyFill="1" applyBorder="1">
      <alignment vertical="center"/>
    </xf>
    <xf numFmtId="0" fontId="32" fillId="7" borderId="7" xfId="0" applyFont="1" applyFill="1" applyBorder="1" applyAlignment="1" applyProtection="1">
      <alignment horizontal="center" vertical="center" wrapText="1"/>
    </xf>
    <xf numFmtId="0" fontId="76" fillId="0" borderId="7" xfId="0" applyFont="1" applyBorder="1">
      <alignment vertical="center"/>
    </xf>
    <xf numFmtId="0" fontId="0" fillId="5" borderId="7" xfId="0" applyFont="1" applyFill="1" applyBorder="1">
      <alignment vertical="center"/>
    </xf>
    <xf numFmtId="0" fontId="72" fillId="5" borderId="7" xfId="0" applyFont="1" applyFill="1" applyBorder="1" applyAlignment="1" applyProtection="1">
      <alignment horizontal="left" vertical="center" wrapText="1" shrinkToFit="1"/>
    </xf>
    <xf numFmtId="179" fontId="72" fillId="7" borderId="7" xfId="0" applyNumberFormat="1" applyFont="1" applyFill="1" applyBorder="1" applyAlignment="1" applyProtection="1">
      <alignment horizontal="center" vertical="center" shrinkToFit="1"/>
    </xf>
    <xf numFmtId="0" fontId="35" fillId="7" borderId="7" xfId="0" applyFont="1" applyFill="1" applyBorder="1" applyAlignment="1" applyProtection="1">
      <alignment horizontal="center" vertical="center" shrinkToFit="1"/>
    </xf>
    <xf numFmtId="0" fontId="4" fillId="7" borderId="7" xfId="0" applyFont="1" applyFill="1" applyBorder="1" applyAlignment="1">
      <alignment horizontal="center" vertical="center" wrapText="1"/>
    </xf>
    <xf numFmtId="0" fontId="4" fillId="7" borderId="7" xfId="0" applyFont="1" applyFill="1" applyBorder="1" applyAlignment="1">
      <alignment horizontal="left" vertical="center"/>
    </xf>
    <xf numFmtId="38" fontId="4" fillId="6" borderId="7" xfId="3" applyFont="1" applyFill="1" applyBorder="1" applyAlignment="1">
      <alignment horizontal="right" vertical="center"/>
    </xf>
    <xf numFmtId="176" fontId="0" fillId="0" borderId="7" xfId="0" applyNumberFormat="1" applyFont="1" applyFill="1" applyBorder="1">
      <alignment vertical="center"/>
    </xf>
    <xf numFmtId="176" fontId="54" fillId="0" borderId="7" xfId="2" applyNumberFormat="1" applyFont="1" applyFill="1" applyBorder="1">
      <alignment vertical="center"/>
    </xf>
    <xf numFmtId="176" fontId="75" fillId="0" borderId="7" xfId="2" applyNumberFormat="1" applyFont="1" applyFill="1" applyBorder="1">
      <alignment vertical="center"/>
    </xf>
    <xf numFmtId="0" fontId="0" fillId="0" borderId="7" xfId="0" applyFont="1" applyBorder="1" applyAlignment="1">
      <alignment horizontal="center" vertical="center"/>
    </xf>
    <xf numFmtId="0" fontId="54" fillId="0" borderId="7" xfId="2" applyFont="1" applyBorder="1" applyAlignment="1">
      <alignment horizontal="center" vertical="center"/>
    </xf>
    <xf numFmtId="0" fontId="16" fillId="10" borderId="19" xfId="0" applyFont="1" applyFill="1" applyBorder="1" applyAlignment="1" applyProtection="1">
      <alignment vertical="center" wrapText="1" shrinkToFit="1"/>
    </xf>
    <xf numFmtId="0" fontId="26" fillId="0" borderId="0" xfId="0" applyFont="1" applyFill="1" applyAlignment="1" applyProtection="1">
      <alignment vertical="center" wrapText="1" shrinkToFit="1"/>
    </xf>
    <xf numFmtId="179" fontId="72" fillId="7" borderId="7" xfId="0" applyNumberFormat="1" applyFont="1" applyFill="1" applyBorder="1" applyAlignment="1" applyProtection="1">
      <alignment horizontal="center" vertical="center" wrapText="1" shrinkToFit="1"/>
    </xf>
    <xf numFmtId="0" fontId="16" fillId="0" borderId="0" xfId="0" applyFont="1" applyFill="1" applyAlignment="1" applyProtection="1">
      <alignment vertical="center" wrapText="1" shrinkToFit="1"/>
    </xf>
    <xf numFmtId="0" fontId="34" fillId="0" borderId="7" xfId="0" applyFont="1" applyFill="1" applyBorder="1" applyAlignment="1" applyProtection="1">
      <alignment horizontal="center" vertical="center" wrapText="1"/>
      <protection locked="0"/>
    </xf>
    <xf numFmtId="0" fontId="72" fillId="7" borderId="7" xfId="0" applyFont="1" applyFill="1" applyBorder="1" applyAlignment="1" applyProtection="1">
      <alignment horizontal="center" vertical="center" wrapText="1" shrinkToFit="1"/>
    </xf>
    <xf numFmtId="49" fontId="67" fillId="0" borderId="7" xfId="0" applyNumberFormat="1" applyFont="1" applyFill="1" applyBorder="1" applyAlignment="1" applyProtection="1">
      <alignment horizontal="center" vertical="center" wrapText="1" shrinkToFit="1"/>
      <protection locked="0"/>
    </xf>
    <xf numFmtId="0" fontId="72" fillId="0" borderId="7" xfId="0" applyFont="1" applyFill="1" applyBorder="1" applyAlignment="1" applyProtection="1">
      <alignment horizontal="center" vertical="center" wrapText="1"/>
      <protection locked="0"/>
    </xf>
    <xf numFmtId="0" fontId="72" fillId="0" borderId="7" xfId="0" applyFont="1" applyFill="1" applyBorder="1" applyAlignment="1" applyProtection="1">
      <alignment horizontal="center" vertical="center" textRotation="255" wrapText="1"/>
      <protection locked="0"/>
    </xf>
    <xf numFmtId="177" fontId="72" fillId="0" borderId="7" xfId="0" applyNumberFormat="1" applyFont="1" applyFill="1" applyBorder="1" applyAlignment="1" applyProtection="1">
      <alignment horizontal="center" vertical="center" wrapText="1" shrinkToFit="1"/>
      <protection locked="0"/>
    </xf>
    <xf numFmtId="178" fontId="72" fillId="0" borderId="7" xfId="0" applyNumberFormat="1" applyFont="1" applyFill="1" applyBorder="1" applyAlignment="1" applyProtection="1">
      <alignment horizontal="center" vertical="center" wrapText="1" shrinkToFit="1"/>
      <protection locked="0"/>
    </xf>
    <xf numFmtId="177" fontId="67" fillId="0" borderId="7" xfId="0" applyNumberFormat="1" applyFont="1" applyFill="1" applyBorder="1" applyAlignment="1" applyProtection="1">
      <alignment horizontal="center" vertical="center" wrapText="1" shrinkToFit="1"/>
      <protection locked="0"/>
    </xf>
    <xf numFmtId="176" fontId="72" fillId="7" borderId="7" xfId="0" applyNumberFormat="1" applyFont="1" applyFill="1" applyBorder="1" applyAlignment="1" applyProtection="1">
      <alignment horizontal="center" vertical="center" wrapText="1" shrinkToFit="1"/>
    </xf>
    <xf numFmtId="176" fontId="72" fillId="0" borderId="7" xfId="0" applyNumberFormat="1" applyFont="1" applyFill="1" applyBorder="1" applyAlignment="1" applyProtection="1">
      <alignment horizontal="center" vertical="center" wrapText="1" shrinkToFit="1"/>
      <protection locked="0"/>
    </xf>
    <xf numFmtId="0" fontId="72" fillId="0" borderId="0" xfId="0" applyFont="1" applyFill="1" applyAlignment="1" applyProtection="1">
      <alignment vertical="center" wrapText="1"/>
    </xf>
    <xf numFmtId="0" fontId="67" fillId="0" borderId="0" xfId="0" applyFont="1" applyFill="1" applyAlignment="1" applyProtection="1">
      <alignment vertical="center" wrapText="1"/>
    </xf>
    <xf numFmtId="0" fontId="0" fillId="0" borderId="7" xfId="0" applyNumberFormat="1" applyFont="1" applyFill="1" applyBorder="1" applyAlignment="1">
      <alignment vertical="center" wrapText="1"/>
    </xf>
    <xf numFmtId="176" fontId="0" fillId="5" borderId="7" xfId="2" applyNumberFormat="1" applyFont="1" applyFill="1" applyBorder="1">
      <alignment vertical="center"/>
    </xf>
    <xf numFmtId="0" fontId="3" fillId="4" borderId="30" xfId="0" applyFont="1" applyFill="1" applyBorder="1" applyAlignment="1">
      <alignment vertical="center" wrapText="1"/>
    </xf>
    <xf numFmtId="0" fontId="3" fillId="4" borderId="31" xfId="0" applyFont="1" applyFill="1" applyBorder="1" applyAlignment="1">
      <alignment vertical="center" wrapText="1"/>
    </xf>
    <xf numFmtId="0" fontId="3" fillId="12" borderId="31" xfId="0" applyFont="1" applyFill="1" applyBorder="1" applyAlignment="1">
      <alignment vertical="center" wrapText="1"/>
    </xf>
    <xf numFmtId="0" fontId="3" fillId="4" borderId="32" xfId="0" applyFont="1" applyFill="1" applyBorder="1" applyAlignment="1">
      <alignment vertical="center" wrapText="1"/>
    </xf>
    <xf numFmtId="176" fontId="52" fillId="5" borderId="7" xfId="2" applyNumberFormat="1" applyFont="1" applyFill="1" applyBorder="1">
      <alignment vertical="center"/>
    </xf>
    <xf numFmtId="0" fontId="44" fillId="0" borderId="0" xfId="0" applyFont="1" applyAlignment="1">
      <alignment horizontal="left" vertical="center" wrapText="1"/>
    </xf>
    <xf numFmtId="0" fontId="67" fillId="0" borderId="7" xfId="0" applyFont="1" applyBorder="1" applyAlignment="1" applyProtection="1">
      <alignment vertical="center" wrapText="1"/>
      <protection locked="0"/>
    </xf>
    <xf numFmtId="0" fontId="4" fillId="0" borderId="5" xfId="0" applyFont="1" applyFill="1" applyBorder="1" applyAlignment="1">
      <alignment horizontal="left" vertical="center" wrapText="1"/>
    </xf>
    <xf numFmtId="0" fontId="4" fillId="0" borderId="6" xfId="0" applyFont="1" applyFill="1" applyBorder="1" applyAlignment="1">
      <alignment vertical="center"/>
    </xf>
    <xf numFmtId="0" fontId="4" fillId="0" borderId="15" xfId="0" applyFont="1" applyFill="1" applyBorder="1" applyAlignment="1">
      <alignment horizontal="left" vertical="center" wrapText="1"/>
    </xf>
    <xf numFmtId="0" fontId="4" fillId="0" borderId="9" xfId="0" applyFont="1" applyFill="1" applyBorder="1" applyAlignment="1">
      <alignment vertical="center"/>
    </xf>
    <xf numFmtId="0" fontId="14" fillId="2" borderId="5" xfId="0" applyFont="1" applyFill="1" applyBorder="1" applyAlignment="1">
      <alignment horizontal="left" vertical="center"/>
    </xf>
    <xf numFmtId="0" fontId="14" fillId="2" borderId="6" xfId="0" applyFont="1" applyFill="1" applyBorder="1" applyAlignment="1">
      <alignment vertical="center"/>
    </xf>
    <xf numFmtId="0" fontId="44" fillId="0" borderId="18" xfId="0" applyFont="1" applyBorder="1" applyAlignment="1">
      <alignment horizontal="left" vertical="center" wrapText="1"/>
    </xf>
    <xf numFmtId="0" fontId="15" fillId="5" borderId="7" xfId="0" applyFont="1" applyFill="1" applyBorder="1" applyAlignment="1" applyProtection="1">
      <alignment horizontal="center" vertical="center" wrapText="1"/>
    </xf>
    <xf numFmtId="0" fontId="79" fillId="5" borderId="7" xfId="4" quotePrefix="1"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protection locked="0"/>
    </xf>
    <xf numFmtId="0" fontId="72" fillId="5" borderId="7" xfId="0" applyFont="1" applyFill="1" applyBorder="1" applyAlignment="1" applyProtection="1">
      <alignment horizontal="center" vertical="center" wrapText="1" shrinkToFit="1"/>
    </xf>
    <xf numFmtId="177" fontId="72" fillId="5" borderId="7" xfId="0" applyNumberFormat="1" applyFont="1" applyFill="1" applyBorder="1" applyAlignment="1" applyProtection="1">
      <alignment horizontal="center" vertical="center" wrapText="1" shrinkToFit="1"/>
    </xf>
    <xf numFmtId="178" fontId="72" fillId="5" borderId="7" xfId="0" applyNumberFormat="1" applyFont="1" applyFill="1" applyBorder="1" applyAlignment="1" applyProtection="1">
      <alignment horizontal="center" vertical="center" wrapText="1" shrinkToFit="1"/>
    </xf>
    <xf numFmtId="176" fontId="72" fillId="5" borderId="7" xfId="0" applyNumberFormat="1" applyFont="1" applyFill="1" applyBorder="1" applyAlignment="1" applyProtection="1">
      <alignment horizontal="left" vertical="center" wrapText="1" shrinkToFit="1"/>
    </xf>
    <xf numFmtId="0" fontId="72" fillId="0" borderId="7" xfId="0" applyFont="1" applyFill="1" applyBorder="1" applyAlignment="1" applyProtection="1">
      <alignment horizontal="center" vertical="center" textRotation="255" wrapText="1" shrinkToFit="1"/>
      <protection locked="0"/>
    </xf>
    <xf numFmtId="0" fontId="15" fillId="5" borderId="7" xfId="0" applyFont="1" applyFill="1" applyBorder="1" applyAlignment="1" applyProtection="1">
      <alignment horizontal="center" vertical="center" wrapText="1" shrinkToFit="1"/>
    </xf>
    <xf numFmtId="0" fontId="15" fillId="5" borderId="7" xfId="0" applyFont="1" applyFill="1" applyBorder="1" applyAlignment="1" applyProtection="1">
      <alignment horizontal="left" vertical="center" wrapText="1" shrinkToFit="1"/>
    </xf>
    <xf numFmtId="0" fontId="9" fillId="0" borderId="7" xfId="0" applyFont="1" applyFill="1" applyBorder="1" applyAlignment="1" applyProtection="1">
      <alignment horizontal="center" vertical="center" wrapText="1" shrinkToFit="1"/>
      <protection locked="0"/>
    </xf>
    <xf numFmtId="0" fontId="74" fillId="0" borderId="0" xfId="0" applyFont="1" applyFill="1" applyAlignment="1" applyProtection="1">
      <alignment horizontal="right" vertical="center"/>
    </xf>
    <xf numFmtId="0" fontId="83" fillId="0" borderId="0" xfId="0" applyFont="1" applyFill="1" applyAlignment="1" applyProtection="1">
      <alignment horizontal="left" vertical="center"/>
    </xf>
    <xf numFmtId="0" fontId="15" fillId="0" borderId="7" xfId="0" applyFont="1" applyFill="1" applyBorder="1" applyAlignment="1" applyProtection="1">
      <alignment horizontal="center" vertical="center" wrapText="1" shrinkToFit="1"/>
      <protection locked="0"/>
    </xf>
    <xf numFmtId="0" fontId="15" fillId="0" borderId="7" xfId="0" applyFont="1" applyFill="1" applyBorder="1" applyAlignment="1" applyProtection="1">
      <alignment horizontal="center" vertical="center" textRotation="255" wrapText="1" shrinkToFit="1"/>
      <protection locked="0"/>
    </xf>
    <xf numFmtId="0" fontId="4" fillId="5" borderId="5" xfId="0" applyFont="1" applyFill="1" applyBorder="1" applyAlignment="1">
      <alignment horizontal="left" vertical="center" wrapText="1"/>
    </xf>
    <xf numFmtId="0" fontId="4" fillId="5" borderId="6" xfId="0" applyFont="1" applyFill="1" applyBorder="1" applyAlignment="1">
      <alignment vertical="center"/>
    </xf>
    <xf numFmtId="0" fontId="30" fillId="0" borderId="7" xfId="0" applyFont="1" applyFill="1" applyBorder="1" applyAlignment="1" applyProtection="1">
      <alignment vertical="center" wrapText="1"/>
    </xf>
    <xf numFmtId="0" fontId="75" fillId="0" borderId="7" xfId="2" applyFont="1" applyFill="1" applyBorder="1">
      <alignment vertical="center"/>
    </xf>
    <xf numFmtId="0" fontId="44" fillId="0" borderId="18" xfId="0" applyFont="1" applyBorder="1" applyAlignment="1" applyProtection="1">
      <alignment horizontal="left" vertical="center" wrapText="1"/>
      <protection locked="0"/>
    </xf>
    <xf numFmtId="0" fontId="67" fillId="0" borderId="7" xfId="0" applyFont="1" applyFill="1" applyBorder="1" applyAlignment="1" applyProtection="1">
      <alignment horizontal="center" vertical="center" wrapText="1" shrinkToFit="1"/>
      <protection locked="0"/>
    </xf>
    <xf numFmtId="0" fontId="14" fillId="3" borderId="13" xfId="0" applyFont="1" applyFill="1" applyBorder="1" applyAlignment="1">
      <alignment vertical="center" wrapText="1"/>
    </xf>
    <xf numFmtId="0" fontId="14" fillId="3" borderId="14" xfId="0" applyFont="1" applyFill="1" applyBorder="1" applyAlignment="1">
      <alignment vertical="center" wrapText="1"/>
    </xf>
    <xf numFmtId="0" fontId="84" fillId="4" borderId="31" xfId="0" applyFont="1" applyFill="1" applyBorder="1" applyAlignment="1">
      <alignment vertical="center" wrapText="1"/>
    </xf>
    <xf numFmtId="0" fontId="3" fillId="4" borderId="31" xfId="0" applyFont="1" applyFill="1" applyBorder="1" applyAlignment="1">
      <alignment vertical="center" shrinkToFit="1"/>
    </xf>
    <xf numFmtId="0" fontId="15" fillId="5" borderId="7" xfId="0" applyFont="1" applyFill="1" applyBorder="1" applyAlignment="1" applyProtection="1">
      <alignment horizontal="left" vertical="center" wrapText="1"/>
    </xf>
    <xf numFmtId="0" fontId="15" fillId="5" borderId="7" xfId="0" applyFont="1" applyFill="1" applyBorder="1" applyAlignment="1" applyProtection="1">
      <alignment horizontal="center" vertical="center" shrinkToFit="1"/>
    </xf>
    <xf numFmtId="0" fontId="84" fillId="12" borderId="31" xfId="0" applyFont="1" applyFill="1" applyBorder="1" applyAlignment="1">
      <alignment vertical="center" wrapText="1"/>
    </xf>
    <xf numFmtId="0" fontId="34" fillId="0" borderId="16" xfId="0" applyFont="1" applyFill="1" applyBorder="1" applyAlignment="1" applyProtection="1">
      <alignment horizontal="left" vertical="center"/>
      <protection locked="0"/>
    </xf>
    <xf numFmtId="0" fontId="34" fillId="0" borderId="12" xfId="0" applyFont="1" applyFill="1" applyBorder="1" applyAlignment="1" applyProtection="1">
      <alignment horizontal="left" vertical="center"/>
      <protection locked="0"/>
    </xf>
    <xf numFmtId="0" fontId="34" fillId="0" borderId="17" xfId="0" applyFont="1" applyFill="1" applyBorder="1" applyAlignment="1" applyProtection="1">
      <alignment horizontal="left" vertical="center"/>
      <protection locked="0"/>
    </xf>
    <xf numFmtId="0" fontId="65" fillId="0" borderId="0" xfId="0" applyFont="1" applyFill="1" applyAlignment="1" applyProtection="1">
      <alignment horizontal="left" vertical="center" wrapText="1"/>
    </xf>
    <xf numFmtId="0" fontId="34" fillId="0" borderId="22" xfId="0" applyFont="1" applyFill="1" applyBorder="1" applyAlignment="1" applyProtection="1">
      <alignment horizontal="center" vertical="center"/>
    </xf>
    <xf numFmtId="0" fontId="34" fillId="0" borderId="26" xfId="0" applyFont="1" applyFill="1" applyBorder="1" applyAlignment="1" applyProtection="1">
      <alignment horizontal="center" vertical="center"/>
    </xf>
    <xf numFmtId="0" fontId="34" fillId="0" borderId="23" xfId="0" applyFont="1" applyFill="1" applyBorder="1" applyAlignment="1" applyProtection="1">
      <alignment horizontal="center" vertical="center"/>
    </xf>
    <xf numFmtId="0" fontId="34" fillId="0" borderId="24" xfId="0" applyNumberFormat="1" applyFont="1" applyFill="1" applyBorder="1" applyAlignment="1" applyProtection="1">
      <alignment horizontal="left" vertical="center"/>
      <protection locked="0"/>
    </xf>
    <xf numFmtId="0" fontId="34" fillId="0" borderId="27" xfId="0" applyNumberFormat="1" applyFont="1" applyFill="1" applyBorder="1" applyAlignment="1" applyProtection="1">
      <alignment horizontal="left" vertical="center"/>
      <protection locked="0"/>
    </xf>
    <xf numFmtId="0" fontId="34" fillId="0" borderId="25" xfId="0" applyNumberFormat="1" applyFont="1" applyFill="1" applyBorder="1" applyAlignment="1" applyProtection="1">
      <alignment horizontal="left" vertical="center"/>
      <protection locked="0"/>
    </xf>
    <xf numFmtId="58" fontId="40" fillId="0" borderId="0" xfId="0" applyNumberFormat="1" applyFont="1" applyFill="1" applyAlignment="1" applyProtection="1">
      <alignment horizontal="right" vertical="top"/>
      <protection locked="0"/>
    </xf>
    <xf numFmtId="0" fontId="44" fillId="0" borderId="0" xfId="0" applyFont="1" applyAlignment="1">
      <alignment horizontal="left" vertical="center" wrapText="1"/>
    </xf>
    <xf numFmtId="0" fontId="43" fillId="0" borderId="18" xfId="0" applyFont="1" applyFill="1" applyBorder="1" applyAlignment="1" applyProtection="1">
      <alignment horizontal="left"/>
    </xf>
    <xf numFmtId="55" fontId="63" fillId="0" borderId="28" xfId="0" applyNumberFormat="1" applyFont="1" applyFill="1" applyBorder="1" applyAlignment="1" applyProtection="1">
      <alignment horizontal="left" vertical="center" wrapText="1"/>
    </xf>
    <xf numFmtId="0" fontId="51" fillId="0" borderId="19" xfId="0" applyFont="1" applyBorder="1" applyAlignment="1">
      <alignment horizontal="left" shrinkToFit="1"/>
    </xf>
    <xf numFmtId="0" fontId="51" fillId="0" borderId="19" xfId="0" applyFont="1" applyFill="1" applyBorder="1" applyAlignment="1">
      <alignment horizontal="left" wrapText="1"/>
    </xf>
    <xf numFmtId="55" fontId="47" fillId="10" borderId="19" xfId="0" applyNumberFormat="1" applyFont="1" applyFill="1" applyBorder="1" applyAlignment="1" applyProtection="1">
      <alignment horizontal="center" vertical="center" shrinkToFit="1"/>
    </xf>
    <xf numFmtId="177" fontId="47" fillId="10" borderId="19" xfId="0" quotePrefix="1" applyNumberFormat="1" applyFont="1" applyFill="1" applyBorder="1" applyAlignment="1" applyProtection="1">
      <alignment horizontal="center" vertical="center" shrinkToFit="1"/>
    </xf>
    <xf numFmtId="177" fontId="47" fillId="10" borderId="19" xfId="0" applyNumberFormat="1" applyFont="1" applyFill="1" applyBorder="1" applyAlignment="1" applyProtection="1">
      <alignment horizontal="center" vertical="center" shrinkToFit="1"/>
    </xf>
    <xf numFmtId="0" fontId="23" fillId="0" borderId="29" xfId="0" applyFont="1" applyFill="1" applyBorder="1" applyAlignment="1" applyProtection="1">
      <alignment horizontal="center" vertical="center" wrapText="1"/>
    </xf>
    <xf numFmtId="0" fontId="23" fillId="0" borderId="21" xfId="0" applyFont="1" applyFill="1" applyBorder="1" applyAlignment="1" applyProtection="1">
      <alignment horizontal="center" vertical="center" wrapText="1"/>
    </xf>
    <xf numFmtId="0" fontId="33" fillId="0" borderId="16" xfId="0" applyFont="1" applyFill="1" applyBorder="1" applyAlignment="1" applyProtection="1">
      <alignment horizontal="center" vertical="center" wrapText="1"/>
    </xf>
    <xf numFmtId="0" fontId="33" fillId="0" borderId="12" xfId="0" applyFont="1" applyFill="1" applyBorder="1" applyAlignment="1" applyProtection="1">
      <alignment horizontal="center" vertical="center" wrapText="1"/>
    </xf>
    <xf numFmtId="0" fontId="33" fillId="0" borderId="17" xfId="0" applyFont="1" applyFill="1" applyBorder="1" applyAlignment="1" applyProtection="1">
      <alignment horizontal="center" vertical="center" wrapText="1"/>
    </xf>
    <xf numFmtId="55" fontId="50" fillId="10" borderId="19" xfId="0" applyNumberFormat="1" applyFont="1" applyFill="1" applyBorder="1" applyAlignment="1" applyProtection="1">
      <alignment horizontal="center" vertical="center"/>
    </xf>
    <xf numFmtId="0" fontId="70" fillId="0" borderId="7" xfId="0" applyFont="1" applyFill="1" applyBorder="1" applyAlignment="1" applyProtection="1">
      <alignment horizontal="center" vertical="center" wrapText="1"/>
    </xf>
    <xf numFmtId="0" fontId="60" fillId="0" borderId="7"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center" vertical="center" wrapText="1"/>
    </xf>
    <xf numFmtId="176" fontId="71" fillId="0" borderId="7" xfId="0" applyNumberFormat="1" applyFont="1" applyFill="1" applyBorder="1" applyAlignment="1" applyProtection="1">
      <alignment horizontal="center" vertical="center" wrapText="1"/>
    </xf>
    <xf numFmtId="0" fontId="71" fillId="0" borderId="7" xfId="0" applyFont="1" applyFill="1" applyBorder="1" applyAlignment="1" applyProtection="1">
      <alignment vertical="center"/>
    </xf>
  </cellXfs>
  <cellStyles count="5">
    <cellStyle name="ハイパーリンク" xfId="4" builtinId="8"/>
    <cellStyle name="桁区切り" xfId="3"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BEBEB"/>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0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FFCCFF"/>
      <color rgb="FFFF99FF"/>
      <color rgb="FFCCFF66"/>
      <color rgb="FF99FF33"/>
      <color rgb="FF00FFCC"/>
      <color rgb="FF99CCFF"/>
      <color rgb="FFFFA2A1"/>
      <color rgb="FFBE4B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53</xdr:col>
      <xdr:colOff>419100</xdr:colOff>
      <xdr:row>7</xdr:row>
      <xdr:rowOff>685800</xdr:rowOff>
    </xdr:from>
    <xdr:to>
      <xdr:col>55</xdr:col>
      <xdr:colOff>304800</xdr:colOff>
      <xdr:row>12</xdr:row>
      <xdr:rowOff>1504950</xdr:rowOff>
    </xdr:to>
    <xdr:sp macro="" textlink="">
      <xdr:nvSpPr>
        <xdr:cNvPr id="52" name="四角形: 角を丸くする 51">
          <a:extLst>
            <a:ext uri="{FF2B5EF4-FFF2-40B4-BE49-F238E27FC236}">
              <a16:creationId xmlns:a16="http://schemas.microsoft.com/office/drawing/2014/main" id="{AD4C6519-03B6-4DCF-97F9-4139E2F5130D}"/>
            </a:ext>
          </a:extLst>
        </xdr:cNvPr>
        <xdr:cNvSpPr/>
      </xdr:nvSpPr>
      <xdr:spPr>
        <a:xfrm>
          <a:off x="66941700" y="12573000"/>
          <a:ext cx="2362200" cy="9544050"/>
        </a:xfrm>
        <a:prstGeom prst="roundRect">
          <a:avLst/>
        </a:prstGeom>
        <a:solidFill>
          <a:srgbClr val="FF0000">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2190750</xdr:colOff>
      <xdr:row>11</xdr:row>
      <xdr:rowOff>1047754</xdr:rowOff>
    </xdr:from>
    <xdr:to>
      <xdr:col>16</xdr:col>
      <xdr:colOff>428626</xdr:colOff>
      <xdr:row>15</xdr:row>
      <xdr:rowOff>1143000</xdr:rowOff>
    </xdr:to>
    <xdr:cxnSp macro="">
      <xdr:nvCxnSpPr>
        <xdr:cNvPr id="27" name="直線矢印コネクタ 26">
          <a:extLst>
            <a:ext uri="{FF2B5EF4-FFF2-40B4-BE49-F238E27FC236}">
              <a16:creationId xmlns:a16="http://schemas.microsoft.com/office/drawing/2014/main" id="{00000000-0008-0000-0300-00001B000000}"/>
            </a:ext>
          </a:extLst>
        </xdr:cNvPr>
        <xdr:cNvCxnSpPr/>
      </xdr:nvCxnSpPr>
      <xdr:spPr>
        <a:xfrm flipV="1">
          <a:off x="22066250" y="20161254"/>
          <a:ext cx="1666876" cy="6191246"/>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762000</xdr:colOff>
      <xdr:row>3</xdr:row>
      <xdr:rowOff>349250</xdr:rowOff>
    </xdr:from>
    <xdr:to>
      <xdr:col>8</xdr:col>
      <xdr:colOff>50800</xdr:colOff>
      <xdr:row>7</xdr:row>
      <xdr:rowOff>412750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62000" y="4984750"/>
          <a:ext cx="12528550" cy="6445250"/>
        </a:xfrm>
        <a:prstGeom prst="rect">
          <a:avLst/>
        </a:prstGeom>
        <a:gradFill>
          <a:gsLst>
            <a:gs pos="0">
              <a:schemeClr val="tx2">
                <a:lumMod val="60000"/>
                <a:lumOff val="40000"/>
              </a:schemeClr>
            </a:gs>
            <a:gs pos="100000">
              <a:schemeClr val="bg1"/>
            </a:gs>
            <a:gs pos="32000">
              <a:schemeClr val="tx2">
                <a:lumMod val="20000"/>
                <a:lumOff val="80000"/>
              </a:schemeClr>
            </a:gs>
          </a:gsLst>
          <a:lin ang="16200000" scaled="1"/>
        </a:gradFill>
        <a:ln w="25400">
          <a:solidFill>
            <a:srgbClr val="002060"/>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kumimoji="1" lang="en-US" altLang="ja-JP" sz="3600" b="1">
              <a:latin typeface="+mn-ea"/>
              <a:ea typeface="+mn-ea"/>
            </a:rPr>
            <a:t>【</a:t>
          </a:r>
          <a:r>
            <a:rPr kumimoji="1" lang="ja-JP" altLang="en-US" sz="3600" b="1">
              <a:latin typeface="+mn-ea"/>
              <a:ea typeface="+mn-ea"/>
            </a:rPr>
            <a:t>職員番号</a:t>
          </a:r>
          <a:r>
            <a:rPr kumimoji="1" lang="en-US" altLang="ja-JP" sz="3600" b="1">
              <a:latin typeface="+mn-ea"/>
              <a:ea typeface="+mn-ea"/>
            </a:rPr>
            <a:t>】</a:t>
          </a:r>
        </a:p>
        <a:p>
          <a:r>
            <a:rPr kumimoji="1" lang="ja-JP" altLang="en-US" sz="3600">
              <a:latin typeface="+mn-ea"/>
              <a:ea typeface="+mn-ea"/>
            </a:rPr>
            <a:t>・職員番号は、予算と</a:t>
          </a:r>
          <a:endParaRPr kumimoji="1" lang="en-US" altLang="ja-JP" sz="3600">
            <a:latin typeface="+mn-ea"/>
            <a:ea typeface="+mn-ea"/>
          </a:endParaRPr>
        </a:p>
        <a:p>
          <a:r>
            <a:rPr kumimoji="1" lang="ja-JP" altLang="en-US" sz="3600">
              <a:latin typeface="+mn-ea"/>
              <a:ea typeface="+mn-ea"/>
            </a:rPr>
            <a:t> 学生の勤務状況（兼務の有無等）により採番します。</a:t>
          </a:r>
          <a:endParaRPr kumimoji="1" lang="en-US" altLang="ja-JP" sz="3600">
            <a:latin typeface="+mn-ea"/>
            <a:ea typeface="+mn-ea"/>
          </a:endParaRPr>
        </a:p>
        <a:p>
          <a:r>
            <a:rPr kumimoji="1" lang="ja-JP" altLang="en-US" sz="3600">
              <a:latin typeface="+mn-ea"/>
              <a:ea typeface="+mn-ea"/>
            </a:rPr>
            <a:t>・</a:t>
          </a:r>
          <a:r>
            <a:rPr kumimoji="1" lang="ja-JP" altLang="en-US" sz="3600" b="1">
              <a:solidFill>
                <a:srgbClr val="FF0000"/>
              </a:solidFill>
              <a:latin typeface="+mn-ea"/>
              <a:ea typeface="+mn-ea"/>
            </a:rPr>
            <a:t>新規申請時は入力しないでください。</a:t>
          </a:r>
          <a:endParaRPr kumimoji="1" lang="en-US" altLang="ja-JP" sz="3600" b="1">
            <a:solidFill>
              <a:srgbClr val="FF0000"/>
            </a:solidFill>
            <a:latin typeface="+mn-ea"/>
            <a:ea typeface="+mn-ea"/>
          </a:endParaRPr>
        </a:p>
        <a:p>
          <a:r>
            <a:rPr kumimoji="1" lang="ja-JP" altLang="en-US" sz="3600">
              <a:latin typeface="+mn-ea"/>
              <a:ea typeface="+mn-ea"/>
            </a:rPr>
            <a:t>・再雇用（継続雇用）等の場合は、</a:t>
          </a:r>
          <a:endParaRPr kumimoji="1" lang="en-US" altLang="ja-JP" sz="3600">
            <a:latin typeface="+mn-ea"/>
            <a:ea typeface="+mn-ea"/>
          </a:endParaRPr>
        </a:p>
        <a:p>
          <a:r>
            <a:rPr kumimoji="1" lang="en-US" altLang="ja-JP" sz="3600">
              <a:latin typeface="+mn-ea"/>
              <a:ea typeface="+mn-ea"/>
            </a:rPr>
            <a:t> </a:t>
          </a:r>
          <a:r>
            <a:rPr kumimoji="1" lang="ja-JP" altLang="en-US" sz="3600">
              <a:latin typeface="+mn-ea"/>
              <a:ea typeface="+mn-ea"/>
            </a:rPr>
            <a:t>職員番号を指定（仮入力）いただいて結構です。</a:t>
          </a:r>
          <a:endParaRPr kumimoji="1" lang="en-US" altLang="ja-JP" sz="3600">
            <a:latin typeface="+mn-ea"/>
            <a:ea typeface="+mn-ea"/>
          </a:endParaRPr>
        </a:p>
        <a:p>
          <a:r>
            <a:rPr kumimoji="1" lang="en-US" altLang="ja-JP" sz="3600">
              <a:latin typeface="+mn-ea"/>
              <a:ea typeface="+mn-ea"/>
            </a:rPr>
            <a:t> </a:t>
          </a:r>
          <a:r>
            <a:rPr kumimoji="1" lang="ja-JP" altLang="en-US" sz="3600">
              <a:latin typeface="+mn-ea"/>
              <a:ea typeface="+mn-ea"/>
            </a:rPr>
            <a:t>ただし、その番号が使用できない場合は、</a:t>
          </a:r>
          <a:endParaRPr kumimoji="1" lang="en-US" altLang="ja-JP" sz="3600">
            <a:latin typeface="+mn-ea"/>
            <a:ea typeface="+mn-ea"/>
          </a:endParaRPr>
        </a:p>
        <a:p>
          <a:r>
            <a:rPr kumimoji="1" lang="ja-JP" altLang="en-US" sz="3600">
              <a:latin typeface="+mn-ea"/>
              <a:ea typeface="+mn-ea"/>
            </a:rPr>
            <a:t> 修正させていただきますので、ご了承ください。</a:t>
          </a:r>
          <a:endParaRPr kumimoji="1" lang="en-US" altLang="ja-JP" sz="3600">
            <a:latin typeface="+mn-ea"/>
            <a:ea typeface="+mn-ea"/>
          </a:endParaRPr>
        </a:p>
        <a:p>
          <a:r>
            <a:rPr kumimoji="1" lang="ja-JP" altLang="en-US" sz="3600">
              <a:latin typeface="+mn-ea"/>
              <a:ea typeface="+mn-ea"/>
            </a:rPr>
            <a:t>・</a:t>
          </a:r>
          <a:r>
            <a:rPr kumimoji="1" lang="ja-JP" altLang="en-US" sz="3600" b="1">
              <a:solidFill>
                <a:srgbClr val="FF0000"/>
              </a:solidFill>
              <a:latin typeface="+mn-ea"/>
              <a:ea typeface="+mn-ea"/>
            </a:rPr>
            <a:t>変更・修正データの提出時は入力必須です。</a:t>
          </a:r>
        </a:p>
      </xdr:txBody>
    </xdr:sp>
    <xdr:clientData/>
  </xdr:twoCellAnchor>
  <xdr:twoCellAnchor>
    <xdr:from>
      <xdr:col>10</xdr:col>
      <xdr:colOff>412750</xdr:colOff>
      <xdr:row>13</xdr:row>
      <xdr:rowOff>501650</xdr:rowOff>
    </xdr:from>
    <xdr:to>
      <xdr:col>14</xdr:col>
      <xdr:colOff>825500</xdr:colOff>
      <xdr:row>15</xdr:row>
      <xdr:rowOff>412750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5621000" y="22885400"/>
          <a:ext cx="6000750" cy="2959100"/>
        </a:xfrm>
        <a:prstGeom prst="rect">
          <a:avLst/>
        </a:prstGeom>
        <a:solidFill>
          <a:srgbClr val="FFFF00"/>
        </a:solidFill>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r>
            <a:rPr kumimoji="1" lang="en-US" altLang="ja-JP" sz="3200" b="1">
              <a:solidFill>
                <a:sysClr val="windowText" lastClr="000000"/>
              </a:solidFill>
              <a:latin typeface="+mn-ea"/>
              <a:ea typeface="+mn-ea"/>
            </a:rPr>
            <a:t>【</a:t>
          </a:r>
          <a:r>
            <a:rPr kumimoji="1" lang="ja-JP" altLang="en-US" sz="3200" b="1">
              <a:solidFill>
                <a:sysClr val="windowText" lastClr="000000"/>
              </a:solidFill>
              <a:latin typeface="+mn-ea"/>
              <a:ea typeface="+mn-ea"/>
            </a:rPr>
            <a:t>外国籍</a:t>
          </a:r>
          <a:r>
            <a:rPr kumimoji="1" lang="en-US" altLang="ja-JP" sz="3200" b="1">
              <a:solidFill>
                <a:sysClr val="windowText" lastClr="000000"/>
              </a:solidFill>
              <a:latin typeface="+mn-ea"/>
              <a:ea typeface="+mn-ea"/>
            </a:rPr>
            <a:t>】</a:t>
          </a:r>
        </a:p>
        <a:p>
          <a:r>
            <a:rPr kumimoji="1" lang="ja-JP" altLang="en-US" sz="3200">
              <a:solidFill>
                <a:sysClr val="windowText" lastClr="000000"/>
              </a:solidFill>
              <a:latin typeface="+mn-ea"/>
              <a:ea typeface="+mn-ea"/>
            </a:rPr>
            <a:t>外国籍学生</a:t>
          </a:r>
          <a:endParaRPr kumimoji="1" lang="en-US" altLang="ja-JP" sz="3200">
            <a:solidFill>
              <a:sysClr val="windowText" lastClr="000000"/>
            </a:solidFill>
            <a:latin typeface="+mn-ea"/>
            <a:ea typeface="+mn-ea"/>
          </a:endParaRPr>
        </a:p>
        <a:p>
          <a:r>
            <a:rPr kumimoji="1" lang="ja-JP" altLang="en-US" sz="3200">
              <a:solidFill>
                <a:sysClr val="windowText" lastClr="000000"/>
              </a:solidFill>
              <a:latin typeface="+mn-ea"/>
              <a:ea typeface="+mn-ea"/>
            </a:rPr>
            <a:t>（特別永住者を除く）は選択</a:t>
          </a:r>
        </a:p>
      </xdr:txBody>
    </xdr:sp>
    <xdr:clientData/>
  </xdr:twoCellAnchor>
  <xdr:twoCellAnchor>
    <xdr:from>
      <xdr:col>9</xdr:col>
      <xdr:colOff>635000</xdr:colOff>
      <xdr:row>2</xdr:row>
      <xdr:rowOff>1651000</xdr:rowOff>
    </xdr:from>
    <xdr:to>
      <xdr:col>19</xdr:col>
      <xdr:colOff>222250</xdr:colOff>
      <xdr:row>7</xdr:row>
      <xdr:rowOff>730250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4859000" y="3937000"/>
          <a:ext cx="14351000" cy="7810500"/>
        </a:xfrm>
        <a:prstGeom prst="rect">
          <a:avLst/>
        </a:prstGeom>
        <a:gradFill>
          <a:gsLst>
            <a:gs pos="0">
              <a:schemeClr val="accent2">
                <a:tint val="50000"/>
                <a:satMod val="300000"/>
              </a:schemeClr>
            </a:gs>
            <a:gs pos="35000">
              <a:schemeClr val="accent2">
                <a:tint val="37000"/>
                <a:satMod val="300000"/>
              </a:schemeClr>
            </a:gs>
            <a:gs pos="100000">
              <a:schemeClr val="bg1"/>
            </a:gs>
          </a:gsLst>
          <a:lin ang="16200000" scaled="1"/>
        </a:gradFill>
        <a:ln w="25400">
          <a:solidFill>
            <a:srgbClr val="FF000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r>
            <a:rPr kumimoji="1" lang="en-US" altLang="ja-JP" sz="3600">
              <a:latin typeface="+mn-ea"/>
              <a:ea typeface="+mn-ea"/>
            </a:rPr>
            <a:t>【</a:t>
          </a:r>
          <a:r>
            <a:rPr kumimoji="1" lang="ja-JP" altLang="en-US" sz="3600" b="1">
              <a:latin typeface="+mn-ea"/>
              <a:ea typeface="+mn-ea"/>
            </a:rPr>
            <a:t>氏名</a:t>
          </a:r>
          <a:r>
            <a:rPr kumimoji="1" lang="en-US" altLang="ja-JP" sz="3600" b="1">
              <a:latin typeface="+mn-ea"/>
              <a:ea typeface="+mn-ea"/>
            </a:rPr>
            <a:t>】</a:t>
          </a:r>
          <a:endParaRPr kumimoji="1" lang="en-US" altLang="ja-JP" sz="3600">
            <a:latin typeface="+mn-ea"/>
            <a:ea typeface="+mn-ea"/>
          </a:endParaRPr>
        </a:p>
        <a:p>
          <a:r>
            <a:rPr kumimoji="1" lang="ja-JP" altLang="en-US" sz="3200" b="0">
              <a:solidFill>
                <a:sysClr val="windowText" lastClr="000000"/>
              </a:solidFill>
              <a:latin typeface="+mn-ea"/>
              <a:ea typeface="+mn-ea"/>
            </a:rPr>
            <a:t>・日本人：全角漢字、ひらがな（スペース含む）　</a:t>
          </a:r>
          <a:r>
            <a:rPr kumimoji="1" lang="en-US" altLang="ja-JP" sz="3200" b="0">
              <a:solidFill>
                <a:sysClr val="windowText" lastClr="000000"/>
              </a:solidFill>
              <a:latin typeface="+mn-ea"/>
              <a:ea typeface="+mn-ea"/>
            </a:rPr>
            <a:t>※</a:t>
          </a:r>
        </a:p>
        <a:p>
          <a:r>
            <a:rPr kumimoji="1" lang="ja-JP" altLang="en-US" sz="3200" b="0">
              <a:solidFill>
                <a:srgbClr val="FF0000"/>
              </a:solidFill>
              <a:latin typeface="+mn-ea"/>
              <a:ea typeface="+mn-ea"/>
            </a:rPr>
            <a:t>・外国籍の方：半角英字（スペース含む）。</a:t>
          </a:r>
          <a:endParaRPr kumimoji="1" lang="en-US" altLang="ja-JP" sz="3200" b="0">
            <a:solidFill>
              <a:srgbClr val="FF0000"/>
            </a:solidFill>
            <a:latin typeface="+mn-ea"/>
            <a:ea typeface="+mn-ea"/>
          </a:endParaRPr>
        </a:p>
        <a:p>
          <a:r>
            <a:rPr kumimoji="1" lang="ja-JP" altLang="en-US" sz="3200" b="0">
              <a:solidFill>
                <a:srgbClr val="FF0000"/>
              </a:solidFill>
              <a:latin typeface="+mn-ea"/>
              <a:ea typeface="+mn-ea"/>
            </a:rPr>
            <a:t>　</a:t>
          </a:r>
          <a:r>
            <a:rPr kumimoji="1" lang="en-US" altLang="ja-JP" sz="3200" b="0">
              <a:solidFill>
                <a:srgbClr val="FF0000"/>
              </a:solidFill>
              <a:latin typeface="+mn-ea"/>
              <a:ea typeface="+mn-ea"/>
            </a:rPr>
            <a:t>※</a:t>
          </a:r>
          <a:r>
            <a:rPr kumimoji="1" lang="ja-JP" altLang="en-US" sz="3200" b="0">
              <a:solidFill>
                <a:srgbClr val="FF0000"/>
              </a:solidFill>
              <a:latin typeface="+mn-ea"/>
              <a:ea typeface="+mn-ea"/>
            </a:rPr>
            <a:t>在留カードの通り（大文字、姓・名の順序、長い場合も省略不可）</a:t>
          </a:r>
          <a:endParaRPr kumimoji="1" lang="en-US" altLang="ja-JP" sz="3200" b="0">
            <a:solidFill>
              <a:srgbClr val="FF0000"/>
            </a:solidFill>
            <a:latin typeface="+mn-ea"/>
            <a:ea typeface="+mn-ea"/>
          </a:endParaRPr>
        </a:p>
        <a:p>
          <a:endParaRPr kumimoji="1" lang="en-US" altLang="ja-JP" sz="3200">
            <a:latin typeface="+mn-ea"/>
            <a:ea typeface="+mn-ea"/>
          </a:endParaRPr>
        </a:p>
        <a:p>
          <a:r>
            <a:rPr kumimoji="1" lang="ja-JP" altLang="en-US" sz="3200">
              <a:latin typeface="+mn-ea"/>
              <a:ea typeface="+mn-ea"/>
            </a:rPr>
            <a:t>　</a:t>
          </a:r>
          <a:r>
            <a:rPr kumimoji="1" lang="en-US" altLang="ja-JP" sz="3200" u="sng">
              <a:latin typeface="+mn-ea"/>
              <a:ea typeface="+mn-ea"/>
            </a:rPr>
            <a:t>※</a:t>
          </a:r>
          <a:r>
            <a:rPr kumimoji="1" lang="ja-JP" altLang="en-US" sz="3200" u="sng">
              <a:latin typeface="+mn-ea"/>
              <a:ea typeface="+mn-ea"/>
            </a:rPr>
            <a:t>アジア圏出身などで在留カードに</a:t>
          </a:r>
          <a:endParaRPr kumimoji="1" lang="en-US" altLang="ja-JP" sz="3200" u="sng">
            <a:latin typeface="+mn-ea"/>
            <a:ea typeface="+mn-ea"/>
          </a:endParaRPr>
        </a:p>
        <a:p>
          <a:r>
            <a:rPr kumimoji="1" lang="ja-JP" altLang="en-US" sz="3200" u="none">
              <a:solidFill>
                <a:srgbClr val="FF0000"/>
              </a:solidFill>
              <a:latin typeface="+mn-ea"/>
              <a:ea typeface="+mn-ea"/>
            </a:rPr>
            <a:t>　</a:t>
          </a:r>
          <a:r>
            <a:rPr kumimoji="1" lang="ja-JP" altLang="en-US" sz="3200" u="sng">
              <a:solidFill>
                <a:srgbClr val="FF0000"/>
              </a:solidFill>
              <a:latin typeface="+mn-ea"/>
              <a:ea typeface="+mn-ea"/>
            </a:rPr>
            <a:t>漢字が記載されている場合も英字の表記</a:t>
          </a:r>
          <a:r>
            <a:rPr kumimoji="1" lang="ja-JP" altLang="en-US" sz="3200" u="sng">
              <a:latin typeface="+mn-ea"/>
              <a:ea typeface="+mn-ea"/>
            </a:rPr>
            <a:t>を優先して</a:t>
          </a:r>
          <a:endParaRPr kumimoji="1" lang="en-US" altLang="ja-JP" sz="3200" u="sng">
            <a:latin typeface="+mn-ea"/>
            <a:ea typeface="+mn-ea"/>
          </a:endParaRPr>
        </a:p>
        <a:p>
          <a:r>
            <a:rPr kumimoji="1" lang="ja-JP" altLang="en-US" sz="3200" u="none">
              <a:latin typeface="+mn-ea"/>
              <a:ea typeface="+mn-ea"/>
            </a:rPr>
            <a:t>　</a:t>
          </a:r>
          <a:r>
            <a:rPr kumimoji="1" lang="ja-JP" altLang="en-US" sz="3200" u="sng">
              <a:latin typeface="+mn-ea"/>
              <a:ea typeface="+mn-ea"/>
            </a:rPr>
            <a:t>入力してください。</a:t>
          </a:r>
          <a:endParaRPr kumimoji="1" lang="en-US" altLang="ja-JP" sz="3200" u="sng">
            <a:latin typeface="+mn-ea"/>
            <a:ea typeface="+mn-ea"/>
          </a:endParaRPr>
        </a:p>
        <a:p>
          <a:endParaRPr kumimoji="1" lang="en-US" altLang="ja-JP" sz="3200" u="sng">
            <a:latin typeface="+mn-ea"/>
            <a:ea typeface="+mn-ea"/>
          </a:endParaRPr>
        </a:p>
        <a:p>
          <a:r>
            <a:rPr kumimoji="1" lang="en-US" altLang="ja-JP" sz="3200">
              <a:latin typeface="+mn-ea"/>
              <a:ea typeface="+mn-ea"/>
            </a:rPr>
            <a:t>【</a:t>
          </a:r>
          <a:r>
            <a:rPr kumimoji="1" lang="ja-JP" altLang="en-US" sz="3200">
              <a:latin typeface="+mn-ea"/>
              <a:ea typeface="+mn-ea"/>
            </a:rPr>
            <a:t>ﾌﾘｶﾞﾅ</a:t>
          </a:r>
          <a:r>
            <a:rPr kumimoji="1" lang="en-US" altLang="ja-JP" sz="3200">
              <a:latin typeface="+mn-ea"/>
              <a:ea typeface="+mn-ea"/>
            </a:rPr>
            <a:t>】</a:t>
          </a:r>
        </a:p>
        <a:p>
          <a:r>
            <a:rPr kumimoji="1" lang="ja-JP" altLang="en-US" sz="3200">
              <a:latin typeface="+mn-ea"/>
              <a:ea typeface="+mn-ea"/>
            </a:rPr>
            <a:t>・半角カタカナで入力、姓と名の間には半角スペースをいれてください。</a:t>
          </a:r>
        </a:p>
        <a:p>
          <a:endParaRPr kumimoji="1" lang="en-US" altLang="ja-JP" sz="3200">
            <a:latin typeface="+mn-ea"/>
            <a:ea typeface="+mn-ea"/>
          </a:endParaRPr>
        </a:p>
      </xdr:txBody>
    </xdr:sp>
    <xdr:clientData/>
  </xdr:twoCellAnchor>
  <xdr:twoCellAnchor>
    <xdr:from>
      <xdr:col>13</xdr:col>
      <xdr:colOff>0</xdr:colOff>
      <xdr:row>15</xdr:row>
      <xdr:rowOff>844550</xdr:rowOff>
    </xdr:from>
    <xdr:to>
      <xdr:col>17</xdr:col>
      <xdr:colOff>158750</xdr:colOff>
      <xdr:row>16</xdr:row>
      <xdr:rowOff>1333500</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8129250" y="26276300"/>
          <a:ext cx="8159750" cy="2012950"/>
        </a:xfrm>
        <a:prstGeom prst="rect">
          <a:avLst/>
        </a:prstGeom>
        <a:solidFill>
          <a:srgbClr val="FFFF00"/>
        </a:solidFill>
        <a:ln>
          <a:solidFill>
            <a:schemeClr val="tx1"/>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ctr"/>
        <a:lstStyle/>
        <a:p>
          <a:r>
            <a:rPr kumimoji="1" lang="en-US" altLang="ja-JP" sz="3200" b="1">
              <a:latin typeface="ＭＳ ゴシック" panose="020B0609070205080204" pitchFamily="49" charset="-128"/>
              <a:ea typeface="ＭＳ ゴシック" panose="020B0609070205080204" pitchFamily="49" charset="-128"/>
            </a:rPr>
            <a:t>【</a:t>
          </a:r>
          <a:r>
            <a:rPr kumimoji="1" lang="ja-JP" altLang="en-US" sz="3200" b="1">
              <a:latin typeface="ＭＳ ゴシック" panose="020B0609070205080204" pitchFamily="49" charset="-128"/>
              <a:ea typeface="ＭＳ ゴシック" panose="020B0609070205080204" pitchFamily="49" charset="-128"/>
            </a:rPr>
            <a:t>生年月日</a:t>
          </a:r>
          <a:r>
            <a:rPr kumimoji="1" lang="en-US" altLang="ja-JP" sz="3200" b="1">
              <a:latin typeface="ＭＳ ゴシック" panose="020B0609070205080204" pitchFamily="49" charset="-128"/>
              <a:ea typeface="ＭＳ ゴシック" panose="020B0609070205080204" pitchFamily="49" charset="-128"/>
            </a:rPr>
            <a:t>】</a:t>
          </a:r>
        </a:p>
        <a:p>
          <a:r>
            <a:rPr kumimoji="1" lang="en-US" altLang="ja-JP" sz="3200" b="1" u="sng">
              <a:solidFill>
                <a:srgbClr val="FF0000"/>
              </a:solidFill>
              <a:latin typeface="ＭＳ ゴシック" panose="020B0609070205080204" pitchFamily="49" charset="-128"/>
              <a:ea typeface="ＭＳ ゴシック" panose="020B0609070205080204" pitchFamily="49" charset="-128"/>
            </a:rPr>
            <a:t> yyyy/mm/dd</a:t>
          </a:r>
          <a:r>
            <a:rPr kumimoji="1" lang="ja-JP" altLang="en-US" sz="3200" b="1" u="sng">
              <a:solidFill>
                <a:srgbClr val="FF0000"/>
              </a:solidFill>
              <a:latin typeface="ＭＳ ゴシック" panose="020B0609070205080204" pitchFamily="49" charset="-128"/>
              <a:ea typeface="ＭＳ ゴシック" panose="020B0609070205080204" pitchFamily="49" charset="-128"/>
            </a:rPr>
            <a:t>の形で入力してください</a:t>
          </a:r>
          <a:r>
            <a:rPr kumimoji="1" lang="ja-JP" altLang="en-US" sz="3200">
              <a:latin typeface="ＭＳ ゴシック" panose="020B0609070205080204" pitchFamily="49" charset="-128"/>
              <a:ea typeface="ＭＳ ゴシック" panose="020B0609070205080204" pitchFamily="49" charset="-128"/>
            </a:rPr>
            <a:t>。</a:t>
          </a:r>
          <a:endParaRPr kumimoji="1" lang="en-US" altLang="ja-JP" sz="3200">
            <a:latin typeface="+mn-ea"/>
            <a:ea typeface="+mn-ea"/>
          </a:endParaRPr>
        </a:p>
      </xdr:txBody>
    </xdr:sp>
    <xdr:clientData/>
  </xdr:twoCellAnchor>
  <xdr:twoCellAnchor>
    <xdr:from>
      <xdr:col>15</xdr:col>
      <xdr:colOff>196850</xdr:colOff>
      <xdr:row>19</xdr:row>
      <xdr:rowOff>819150</xdr:rowOff>
    </xdr:from>
    <xdr:to>
      <xdr:col>28</xdr:col>
      <xdr:colOff>317500</xdr:colOff>
      <xdr:row>26</xdr:row>
      <xdr:rowOff>857250</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22739350" y="31489650"/>
          <a:ext cx="20916900" cy="9245600"/>
        </a:xfrm>
        <a:prstGeom prst="rect">
          <a:avLst/>
        </a:prstGeom>
        <a:gradFill>
          <a:gsLst>
            <a:gs pos="0">
              <a:schemeClr val="tx2">
                <a:lumMod val="60000"/>
                <a:lumOff val="40000"/>
              </a:schemeClr>
            </a:gs>
            <a:gs pos="25000">
              <a:schemeClr val="tx2">
                <a:lumMod val="20000"/>
                <a:lumOff val="80000"/>
              </a:schemeClr>
            </a:gs>
            <a:gs pos="87000">
              <a:schemeClr val="bg1"/>
            </a:gs>
          </a:gsLst>
        </a:gradFill>
        <a:ln w="63500">
          <a:solidFill>
            <a:srgbClr val="002060"/>
          </a:solidFill>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lang="en-US" altLang="ja-JP" sz="3200" b="1">
              <a:solidFill>
                <a:schemeClr val="dk1"/>
              </a:solidFill>
              <a:effectLst/>
              <a:latin typeface="+mn-ea"/>
              <a:ea typeface="+mn-ea"/>
              <a:cs typeface="+mn-cs"/>
            </a:rPr>
            <a:t>【</a:t>
          </a:r>
          <a:r>
            <a:rPr lang="ja-JP" altLang="en-US" sz="3200" b="1">
              <a:solidFill>
                <a:schemeClr val="dk1"/>
              </a:solidFill>
              <a:effectLst/>
              <a:latin typeface="+mn-ea"/>
              <a:ea typeface="+mn-ea"/>
              <a:cs typeface="+mn-cs"/>
            </a:rPr>
            <a:t>学籍番号</a:t>
          </a:r>
          <a:r>
            <a:rPr lang="en-US" altLang="ja-JP" sz="3200" b="1">
              <a:solidFill>
                <a:schemeClr val="dk1"/>
              </a:solidFill>
              <a:effectLst/>
              <a:latin typeface="+mn-ea"/>
              <a:ea typeface="+mn-ea"/>
              <a:cs typeface="+mn-cs"/>
            </a:rPr>
            <a:t>】</a:t>
          </a:r>
        </a:p>
        <a:p>
          <a:r>
            <a:rPr lang="ja-JP" altLang="en-US" sz="3200">
              <a:solidFill>
                <a:schemeClr val="dk1"/>
              </a:solidFill>
              <a:effectLst/>
              <a:latin typeface="+mn-ea"/>
              <a:ea typeface="+mn-ea"/>
              <a:cs typeface="+mn-cs"/>
            </a:rPr>
            <a:t>・</a:t>
          </a:r>
          <a:r>
            <a:rPr lang="ja-JP" altLang="en-US" sz="3200" b="1">
              <a:solidFill>
                <a:srgbClr val="FF0000"/>
              </a:solidFill>
              <a:effectLst/>
              <a:latin typeface="+mn-ea"/>
              <a:ea typeface="+mn-ea"/>
              <a:cs typeface="+mn-cs"/>
            </a:rPr>
            <a:t>全て半角</a:t>
          </a:r>
          <a:r>
            <a:rPr lang="ja-JP" altLang="en-US" sz="3200">
              <a:solidFill>
                <a:schemeClr val="dk1"/>
              </a:solidFill>
              <a:effectLst/>
              <a:latin typeface="+mn-ea"/>
              <a:ea typeface="+mn-ea"/>
              <a:cs typeface="+mn-cs"/>
            </a:rPr>
            <a:t>で入力</a:t>
          </a:r>
          <a:endParaRPr lang="en-US" altLang="ja-JP" sz="3200">
            <a:solidFill>
              <a:schemeClr val="dk1"/>
            </a:solidFill>
            <a:effectLst/>
            <a:latin typeface="+mn-ea"/>
            <a:ea typeface="+mn-ea"/>
            <a:cs typeface="+mn-cs"/>
          </a:endParaRPr>
        </a:p>
        <a:p>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他大学生の場合、</a:t>
          </a:r>
          <a:r>
            <a:rPr lang="en-US" altLang="ja-JP" sz="3200">
              <a:solidFill>
                <a:schemeClr val="dk1"/>
              </a:solidFill>
              <a:effectLst/>
              <a:latin typeface="+mn-ea"/>
              <a:ea typeface="+mn-ea"/>
              <a:cs typeface="+mn-cs"/>
            </a:rPr>
            <a:t>"</a:t>
          </a:r>
          <a:r>
            <a:rPr lang="en-US" altLang="ja-JP" sz="3200" b="1">
              <a:solidFill>
                <a:srgbClr val="FF0000"/>
              </a:solidFill>
              <a:effectLst/>
              <a:latin typeface="+mn-ea"/>
              <a:ea typeface="+mn-ea"/>
              <a:cs typeface="+mn-cs"/>
            </a:rPr>
            <a:t>tadai_B</a:t>
          </a:r>
          <a:r>
            <a:rPr lang="en-US" altLang="ja-JP" sz="3200">
              <a:solidFill>
                <a:schemeClr val="dk1"/>
              </a:solidFill>
              <a:effectLst/>
              <a:latin typeface="+mn-ea"/>
              <a:ea typeface="+mn-ea"/>
              <a:cs typeface="+mn-cs"/>
            </a:rPr>
            <a:t>"</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他大学学士</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a:t>
          </a:r>
          <a:endParaRPr lang="en-US" altLang="ja-JP" sz="3200">
            <a:solidFill>
              <a:schemeClr val="dk1"/>
            </a:solidFill>
            <a:effectLst/>
            <a:latin typeface="+mn-ea"/>
            <a:ea typeface="+mn-ea"/>
            <a:cs typeface="+mn-cs"/>
          </a:endParaRPr>
        </a:p>
        <a:p>
          <a:r>
            <a:rPr lang="ja-JP" altLang="en-US" sz="3200">
              <a:solidFill>
                <a:schemeClr val="dk1"/>
              </a:solidFill>
              <a:effectLst/>
              <a:latin typeface="+mn-ea"/>
              <a:ea typeface="+mn-ea"/>
              <a:cs typeface="+mn-cs"/>
            </a:rPr>
            <a:t>　</a:t>
          </a:r>
          <a:r>
            <a:rPr lang="en-US" altLang="ja-JP" sz="3200">
              <a:solidFill>
                <a:schemeClr val="dk1"/>
              </a:solidFill>
              <a:effectLst/>
              <a:latin typeface="+mn-ea"/>
              <a:ea typeface="+mn-ea"/>
              <a:cs typeface="+mn-cs"/>
            </a:rPr>
            <a:t>"</a:t>
          </a:r>
          <a:r>
            <a:rPr lang="en-US" altLang="ja-JP" sz="3200" b="1">
              <a:solidFill>
                <a:srgbClr val="FF0000"/>
              </a:solidFill>
              <a:effectLst/>
              <a:latin typeface="+mn-ea"/>
              <a:ea typeface="+mn-ea"/>
              <a:cs typeface="+mn-cs"/>
            </a:rPr>
            <a:t>tadai_M</a:t>
          </a:r>
          <a:r>
            <a:rPr lang="en-US" altLang="ja-JP" sz="3200">
              <a:solidFill>
                <a:schemeClr val="dk1"/>
              </a:solidFill>
              <a:effectLst/>
              <a:latin typeface="+mn-ea"/>
              <a:ea typeface="+mn-ea"/>
              <a:cs typeface="+mn-cs"/>
            </a:rPr>
            <a:t>"</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他大学修士</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a:t>
          </a:r>
          <a:r>
            <a:rPr lang="en-US" altLang="ja-JP" sz="3200">
              <a:solidFill>
                <a:schemeClr val="dk1"/>
              </a:solidFill>
              <a:effectLst/>
              <a:latin typeface="+mn-ea"/>
              <a:ea typeface="+mn-ea"/>
              <a:cs typeface="+mn-cs"/>
            </a:rPr>
            <a:t>"</a:t>
          </a:r>
          <a:r>
            <a:rPr lang="en-US" altLang="ja-JP" sz="3200" b="1">
              <a:solidFill>
                <a:srgbClr val="FF0000"/>
              </a:solidFill>
              <a:effectLst/>
              <a:latin typeface="+mn-ea"/>
              <a:ea typeface="+mn-ea"/>
              <a:cs typeface="+mn-cs"/>
            </a:rPr>
            <a:t>tadai_D</a:t>
          </a:r>
          <a:r>
            <a:rPr lang="en-US" altLang="ja-JP" sz="3200">
              <a:solidFill>
                <a:schemeClr val="dk1"/>
              </a:solidFill>
              <a:effectLst/>
              <a:latin typeface="+mn-ea"/>
              <a:ea typeface="+mn-ea"/>
              <a:cs typeface="+mn-cs"/>
            </a:rPr>
            <a:t>"</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他大学博士</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のいずれかを</a:t>
          </a:r>
          <a:r>
            <a:rPr lang="ja-JP" altLang="en-US" sz="3200">
              <a:solidFill>
                <a:schemeClr val="dk1"/>
              </a:solidFill>
              <a:effectLst/>
              <a:latin typeface="+mn-ea"/>
              <a:ea typeface="+mn-ea"/>
              <a:cs typeface="+mn-cs"/>
            </a:rPr>
            <a:t>ご記入のうえ、</a:t>
          </a:r>
          <a:endParaRPr lang="en-US" altLang="ja-JP" sz="3200">
            <a:solidFill>
              <a:schemeClr val="dk1"/>
            </a:solidFill>
            <a:effectLst/>
            <a:latin typeface="+mn-ea"/>
            <a:ea typeface="+mn-ea"/>
            <a:cs typeface="+mn-cs"/>
          </a:endParaRPr>
        </a:p>
        <a:p>
          <a:r>
            <a:rPr lang="ja-JP" altLang="en-US" sz="3200" b="1">
              <a:solidFill>
                <a:schemeClr val="dk1"/>
              </a:solidFill>
              <a:effectLst/>
              <a:latin typeface="+mn-ea"/>
              <a:ea typeface="+mn-ea"/>
              <a:cs typeface="+mn-cs"/>
            </a:rPr>
            <a:t>　</a:t>
          </a:r>
          <a:r>
            <a:rPr lang="ja-JP" altLang="en-US" sz="3200" b="1">
              <a:solidFill>
                <a:srgbClr val="FF0000"/>
              </a:solidFill>
              <a:effectLst/>
              <a:latin typeface="+mn-ea"/>
              <a:ea typeface="+mn-ea"/>
              <a:cs typeface="+mn-cs"/>
            </a:rPr>
            <a:t>課程の分かる学生証の写し</a:t>
          </a:r>
          <a:r>
            <a:rPr lang="ja-JP" altLang="en-US" sz="3200">
              <a:solidFill>
                <a:schemeClr val="dk1"/>
              </a:solidFill>
              <a:effectLst/>
              <a:latin typeface="+mn-ea"/>
              <a:ea typeface="+mn-ea"/>
              <a:cs typeface="+mn-cs"/>
            </a:rPr>
            <a:t>を一緒にご提出ください。</a:t>
          </a:r>
          <a:endParaRPr lang="en-US" altLang="ja-JP" sz="3200">
            <a:solidFill>
              <a:schemeClr val="dk1"/>
            </a:solidFill>
            <a:effectLst/>
            <a:latin typeface="+mn-ea"/>
            <a:ea typeface="+mn-ea"/>
            <a:cs typeface="+mn-cs"/>
          </a:endParaRPr>
        </a:p>
        <a:p>
          <a:r>
            <a:rPr lang="ja-JP" altLang="en-US" sz="3200">
              <a:solidFill>
                <a:schemeClr val="dk1"/>
              </a:solidFill>
              <a:effectLst/>
              <a:latin typeface="+mn-ea"/>
              <a:ea typeface="+mn-ea"/>
              <a:cs typeface="+mn-cs"/>
            </a:rPr>
            <a:t>・学籍番号に”</a:t>
          </a:r>
          <a:r>
            <a:rPr lang="en-US" altLang="ja-JP" sz="3200">
              <a:solidFill>
                <a:schemeClr val="dk1"/>
              </a:solidFill>
              <a:effectLst/>
              <a:latin typeface="+mn-ea"/>
              <a:ea typeface="+mn-ea"/>
              <a:cs typeface="+mn-cs"/>
            </a:rPr>
            <a:t>R”</a:t>
          </a:r>
          <a:r>
            <a:rPr lang="ja-JP" altLang="en-US" sz="3200">
              <a:solidFill>
                <a:schemeClr val="dk1"/>
              </a:solidFill>
              <a:effectLst/>
              <a:latin typeface="+mn-ea"/>
              <a:ea typeface="+mn-ea"/>
              <a:cs typeface="+mn-cs"/>
            </a:rPr>
            <a:t>がつく方は、他大学で正規学生の身分を有する場合のみ従事可能です。</a:t>
          </a:r>
        </a:p>
        <a:p>
          <a:r>
            <a:rPr lang="ja-JP" altLang="en-US" sz="3200">
              <a:solidFill>
                <a:schemeClr val="dk1"/>
              </a:solidFill>
              <a:effectLst/>
              <a:latin typeface="+mn-ea"/>
              <a:ea typeface="+mn-ea"/>
              <a:cs typeface="+mn-cs"/>
            </a:rPr>
            <a:t>　その際の記入方法等は、上記の「他大学生」に準じてください。</a:t>
          </a:r>
          <a:endParaRPr lang="en-US" altLang="ja-JP" sz="3200">
            <a:solidFill>
              <a:schemeClr val="dk1"/>
            </a:solidFill>
            <a:effectLst/>
            <a:latin typeface="+mn-ea"/>
            <a:ea typeface="+mn-ea"/>
            <a:cs typeface="+mn-cs"/>
          </a:endParaRPr>
        </a:p>
        <a:p>
          <a:endParaRPr kumimoji="1" lang="en-US" altLang="ja-JP" sz="3200" b="1">
            <a:solidFill>
              <a:schemeClr val="dk1"/>
            </a:solidFill>
            <a:effectLst/>
            <a:latin typeface="+mn-ea"/>
            <a:ea typeface="+mn-ea"/>
            <a:cs typeface="+mn-cs"/>
          </a:endParaRPr>
        </a:p>
        <a:p>
          <a:r>
            <a:rPr kumimoji="1" lang="en-US" altLang="ja-JP" sz="3200" b="1">
              <a:latin typeface="+mn-ea"/>
              <a:ea typeface="+mn-ea"/>
            </a:rPr>
            <a:t>【</a:t>
          </a:r>
          <a:r>
            <a:rPr kumimoji="1" lang="ja-JP" altLang="en-US" sz="3200" b="1">
              <a:latin typeface="+mn-ea"/>
              <a:ea typeface="+mn-ea"/>
            </a:rPr>
            <a:t>進学時の記載について</a:t>
          </a:r>
          <a:r>
            <a:rPr kumimoji="1" lang="en-US" altLang="ja-JP" sz="3200" b="1">
              <a:latin typeface="+mn-ea"/>
              <a:ea typeface="+mn-ea"/>
            </a:rPr>
            <a:t>】</a:t>
          </a:r>
        </a:p>
        <a:p>
          <a:r>
            <a:rPr kumimoji="1" lang="ja-JP" altLang="en-US" sz="3200" b="0">
              <a:latin typeface="+mn-ea"/>
              <a:ea typeface="+mn-ea"/>
            </a:rPr>
            <a:t>新しい学籍番号が既に分かっている場合は、新しい学籍番号を記入してください。</a:t>
          </a:r>
        </a:p>
        <a:p>
          <a:r>
            <a:rPr kumimoji="1" lang="ja-JP" altLang="en-US" sz="3200" b="1" u="sng">
              <a:solidFill>
                <a:srgbClr val="FF0000"/>
              </a:solidFill>
              <a:latin typeface="+mn-ea"/>
              <a:ea typeface="+mn-ea"/>
            </a:rPr>
            <a:t>新しい学籍番号が不明な場合は、</a:t>
          </a:r>
        </a:p>
        <a:p>
          <a:r>
            <a:rPr kumimoji="1" lang="ja-JP" altLang="en-US" sz="3200" b="1" u="sng">
              <a:solidFill>
                <a:srgbClr val="FF0000"/>
              </a:solidFill>
              <a:latin typeface="+mn-ea"/>
              <a:ea typeface="+mn-ea"/>
            </a:rPr>
            <a:t>現在の学籍番号を記入し、備考欄に「進学予定」とご記入ください。　</a:t>
          </a:r>
        </a:p>
        <a:p>
          <a:endParaRPr kumimoji="1" lang="ja-JP" altLang="en-US" sz="2800" b="1">
            <a:latin typeface="+mn-ea"/>
            <a:ea typeface="+mn-ea"/>
          </a:endParaRPr>
        </a:p>
      </xdr:txBody>
    </xdr:sp>
    <xdr:clientData/>
  </xdr:twoCellAnchor>
  <xdr:twoCellAnchor>
    <xdr:from>
      <xdr:col>17</xdr:col>
      <xdr:colOff>1295400</xdr:colOff>
      <xdr:row>13</xdr:row>
      <xdr:rowOff>1511300</xdr:rowOff>
    </xdr:from>
    <xdr:to>
      <xdr:col>22</xdr:col>
      <xdr:colOff>1333500</xdr:colOff>
      <xdr:row>16</xdr:row>
      <xdr:rowOff>31750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26504900" y="23672800"/>
          <a:ext cx="9055100" cy="3092450"/>
        </a:xfrm>
        <a:prstGeom prst="rect">
          <a:avLst/>
        </a:prstGeom>
        <a:solidFill>
          <a:srgbClr val="FFFF00"/>
        </a:solidFill>
        <a:ln>
          <a:solidFill>
            <a:schemeClr val="tx1"/>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単価</a:t>
          </a:r>
          <a:r>
            <a:rPr kumimoji="1" lang="en-US" altLang="ja-JP" sz="3200" b="1">
              <a:latin typeface="+mn-ea"/>
              <a:ea typeface="+mn-ea"/>
            </a:rPr>
            <a:t>】</a:t>
          </a:r>
        </a:p>
        <a:p>
          <a:r>
            <a:rPr kumimoji="1" lang="ja-JP" altLang="en-US" sz="3200">
              <a:latin typeface="+mn-ea"/>
              <a:ea typeface="+mn-ea"/>
            </a:rPr>
            <a:t>「職名・負担経費・単価」シートの単価表より</a:t>
          </a:r>
          <a:endParaRPr kumimoji="1" lang="en-US" altLang="ja-JP" sz="3200">
            <a:latin typeface="+mn-ea"/>
            <a:ea typeface="+mn-ea"/>
          </a:endParaRPr>
        </a:p>
        <a:p>
          <a:r>
            <a:rPr kumimoji="1" lang="ja-JP" altLang="en-US" sz="3200">
              <a:latin typeface="+mn-ea"/>
              <a:ea typeface="+mn-ea"/>
            </a:rPr>
            <a:t>予算責任者が業務の困難度を考慮し、</a:t>
          </a:r>
          <a:endParaRPr kumimoji="1" lang="en-US" altLang="ja-JP" sz="3200">
            <a:latin typeface="+mn-ea"/>
            <a:ea typeface="+mn-ea"/>
          </a:endParaRPr>
        </a:p>
        <a:p>
          <a:r>
            <a:rPr kumimoji="1" lang="ja-JP" altLang="en-US" sz="3200">
              <a:latin typeface="+mn-ea"/>
              <a:ea typeface="+mn-ea"/>
            </a:rPr>
            <a:t>単価を選択してください。</a:t>
          </a:r>
        </a:p>
      </xdr:txBody>
    </xdr:sp>
    <xdr:clientData/>
  </xdr:twoCellAnchor>
  <xdr:twoCellAnchor>
    <xdr:from>
      <xdr:col>19</xdr:col>
      <xdr:colOff>815975</xdr:colOff>
      <xdr:row>1</xdr:row>
      <xdr:rowOff>571500</xdr:rowOff>
    </xdr:from>
    <xdr:to>
      <xdr:col>34</xdr:col>
      <xdr:colOff>349250</xdr:colOff>
      <xdr:row>6</xdr:row>
      <xdr:rowOff>825500</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28882975" y="2159000"/>
          <a:ext cx="18805525" cy="9048750"/>
        </a:xfrm>
        <a:prstGeom prst="rect">
          <a:avLst/>
        </a:prstGeom>
        <a:gradFill>
          <a:gsLst>
            <a:gs pos="0">
              <a:schemeClr val="accent2">
                <a:tint val="50000"/>
                <a:satMod val="300000"/>
              </a:schemeClr>
            </a:gs>
            <a:gs pos="35000">
              <a:schemeClr val="accent2">
                <a:tint val="37000"/>
                <a:satMod val="300000"/>
              </a:schemeClr>
            </a:gs>
            <a:gs pos="100000">
              <a:schemeClr val="bg1"/>
            </a:gs>
          </a:gsLst>
          <a:lin ang="16200000" scaled="1"/>
        </a:gradFill>
        <a:ln w="25400">
          <a:solidFill>
            <a:srgbClr val="FF000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経費種類</a:t>
          </a:r>
          <a:r>
            <a:rPr kumimoji="1" lang="en-US" altLang="ja-JP" sz="3200" b="1">
              <a:latin typeface="+mn-ea"/>
              <a:ea typeface="+mn-ea"/>
            </a:rPr>
            <a:t>】</a:t>
          </a:r>
        </a:p>
        <a:p>
          <a:r>
            <a:rPr kumimoji="1" lang="ja-JP" altLang="en-US" sz="3200" b="1">
              <a:solidFill>
                <a:srgbClr val="FF0000"/>
              </a:solidFill>
              <a:latin typeface="+mn-ea"/>
              <a:ea typeface="+mn-ea"/>
            </a:rPr>
            <a:t>・経費種類が未定の場合は、申請できません。必ず経費種類を選択してください</a:t>
          </a:r>
          <a:r>
            <a:rPr kumimoji="1" lang="ja-JP" altLang="en-US" sz="3200" b="1">
              <a:latin typeface="+mn-ea"/>
              <a:ea typeface="+mn-ea"/>
            </a:rPr>
            <a:t>。</a:t>
          </a:r>
        </a:p>
        <a:p>
          <a:endParaRPr kumimoji="1" lang="en-US" altLang="ja-JP" sz="3200" b="1">
            <a:latin typeface="+mn-ea"/>
            <a:ea typeface="+mn-ea"/>
          </a:endParaRPr>
        </a:p>
        <a:p>
          <a:endParaRPr kumimoji="1" lang="en-US" altLang="ja-JP" sz="3200" b="1">
            <a:latin typeface="+mn-ea"/>
            <a:ea typeface="+mn-ea"/>
          </a:endParaRPr>
        </a:p>
        <a:p>
          <a:r>
            <a:rPr kumimoji="1" lang="en-US" altLang="ja-JP" sz="3200" b="1">
              <a:latin typeface="+mn-ea"/>
              <a:ea typeface="+mn-ea"/>
            </a:rPr>
            <a:t>【</a:t>
          </a:r>
          <a:r>
            <a:rPr kumimoji="1" lang="ja-JP" altLang="en-US" sz="3200" b="1">
              <a:latin typeface="+mn-ea"/>
              <a:ea typeface="+mn-ea"/>
            </a:rPr>
            <a:t>予算詳細コード</a:t>
          </a:r>
          <a:r>
            <a:rPr kumimoji="1" lang="en-US" altLang="ja-JP" sz="3200" b="1">
              <a:latin typeface="+mn-ea"/>
              <a:ea typeface="+mn-ea"/>
            </a:rPr>
            <a:t>】</a:t>
          </a:r>
        </a:p>
        <a:p>
          <a:r>
            <a:rPr kumimoji="1" lang="ja-JP" altLang="en-US" sz="3200">
              <a:latin typeface="+mn-ea"/>
              <a:ea typeface="+mn-ea"/>
            </a:rPr>
            <a:t>・物品等請求システム参照の上、</a:t>
          </a:r>
          <a:r>
            <a:rPr kumimoji="1" lang="ja-JP" altLang="en-US" sz="3200" b="1">
              <a:solidFill>
                <a:srgbClr val="FF0000"/>
              </a:solidFill>
              <a:latin typeface="+mn-ea"/>
              <a:ea typeface="+mn-ea"/>
            </a:rPr>
            <a:t>全て半角</a:t>
          </a:r>
          <a:r>
            <a:rPr kumimoji="1" lang="ja-JP" altLang="en-US" sz="3200">
              <a:latin typeface="+mn-ea"/>
              <a:ea typeface="+mn-ea"/>
            </a:rPr>
            <a:t>でご入力ください。</a:t>
          </a:r>
          <a:endParaRPr kumimoji="1" lang="en-US" altLang="ja-JP" sz="3200">
            <a:latin typeface="+mn-ea"/>
            <a:ea typeface="+mn-ea"/>
          </a:endParaRPr>
        </a:p>
        <a:p>
          <a:r>
            <a:rPr kumimoji="1" lang="ja-JP" altLang="en-US" sz="3200">
              <a:latin typeface="+mn-ea"/>
              <a:ea typeface="+mn-ea"/>
            </a:rPr>
            <a:t>・詳細コードが</a:t>
          </a:r>
          <a:r>
            <a:rPr kumimoji="1" lang="ja-JP" altLang="en-US" sz="3200">
              <a:solidFill>
                <a:srgbClr val="FF0000"/>
              </a:solidFill>
              <a:latin typeface="+mn-ea"/>
              <a:ea typeface="+mn-ea"/>
            </a:rPr>
            <a:t>未定の場合は、</a:t>
          </a:r>
          <a:r>
            <a:rPr kumimoji="1" lang="en-US" altLang="ja-JP" sz="3200">
              <a:solidFill>
                <a:srgbClr val="FF0000"/>
              </a:solidFill>
              <a:latin typeface="+mn-ea"/>
              <a:ea typeface="+mn-ea"/>
            </a:rPr>
            <a:t>"mitei"</a:t>
          </a:r>
          <a:r>
            <a:rPr kumimoji="1" lang="ja-JP" altLang="en-US" sz="3200">
              <a:latin typeface="+mn-ea"/>
              <a:ea typeface="+mn-ea"/>
            </a:rPr>
            <a:t>と入力し、決定後速やかに連絡をお願いします。</a:t>
          </a:r>
          <a:endParaRPr kumimoji="1" lang="en-US" altLang="ja-JP" sz="3200">
            <a:latin typeface="+mn-ea"/>
            <a:ea typeface="+mn-ea"/>
          </a:endParaRPr>
        </a:p>
        <a:p>
          <a:r>
            <a:rPr lang="en-US" altLang="ja-JP" sz="3200">
              <a:solidFill>
                <a:schemeClr val="dk1"/>
              </a:solidFill>
              <a:effectLst/>
              <a:latin typeface="+mn-ea"/>
              <a:ea typeface="+mn-ea"/>
              <a:cs typeface="+mn-cs"/>
            </a:rPr>
            <a:t> </a:t>
          </a:r>
          <a:r>
            <a:rPr lang="ja-JP" altLang="ja-JP" sz="3200">
              <a:solidFill>
                <a:schemeClr val="dk1"/>
              </a:solidFill>
              <a:effectLst/>
              <a:latin typeface="+mn-ea"/>
              <a:ea typeface="+mn-ea"/>
              <a:cs typeface="+mn-cs"/>
            </a:rPr>
            <a:t>（物品等請求システムから支給額を予算差引します。</a:t>
          </a:r>
          <a:r>
            <a:rPr lang="en-US" altLang="ja-JP" sz="3200">
              <a:solidFill>
                <a:schemeClr val="dk1"/>
              </a:solidFill>
              <a:effectLst/>
              <a:latin typeface="+mn-ea"/>
              <a:ea typeface="+mn-ea"/>
              <a:cs typeface="+mn-cs"/>
            </a:rPr>
            <a:t>)</a:t>
          </a:r>
        </a:p>
        <a:p>
          <a:r>
            <a:rPr lang="ja-JP" altLang="en-US" sz="3200" u="sng">
              <a:solidFill>
                <a:schemeClr val="dk1"/>
              </a:solidFill>
              <a:effectLst/>
              <a:latin typeface="+mn-ea"/>
              <a:ea typeface="+mn-ea"/>
              <a:cs typeface="+mn-cs"/>
            </a:rPr>
            <a:t>　</a:t>
          </a:r>
          <a:r>
            <a:rPr lang="ja-JP" altLang="ja-JP" sz="3200" u="sng">
              <a:solidFill>
                <a:schemeClr val="dk1"/>
              </a:solidFill>
              <a:effectLst/>
              <a:latin typeface="+mn-ea"/>
              <a:ea typeface="+mn-ea"/>
              <a:cs typeface="+mn-cs"/>
            </a:rPr>
            <a:t>経費の変更が生じないよう、また予算額の確保等遺漏のないよう、よろしくお願いします</a:t>
          </a:r>
          <a:endParaRPr lang="en-US" altLang="ja-JP" sz="3200" u="sng">
            <a:solidFill>
              <a:schemeClr val="dk1"/>
            </a:solidFill>
            <a:effectLst/>
            <a:latin typeface="+mn-ea"/>
            <a:ea typeface="+mn-ea"/>
            <a:cs typeface="+mn-cs"/>
          </a:endParaRPr>
        </a:p>
        <a:p>
          <a:endParaRPr kumimoji="1" lang="en-US" altLang="ja-JP" sz="3200" u="sng">
            <a:solidFill>
              <a:schemeClr val="dk1"/>
            </a:solidFill>
            <a:effectLst/>
            <a:latin typeface="+mn-ea"/>
            <a:ea typeface="+mn-ea"/>
            <a:cs typeface="+mn-cs"/>
          </a:endParaRPr>
        </a:p>
        <a:p>
          <a:r>
            <a:rPr kumimoji="1" lang="en-US" altLang="ja-JP" sz="3200">
              <a:latin typeface="+mn-ea"/>
              <a:ea typeface="+mn-ea"/>
            </a:rPr>
            <a:t>※</a:t>
          </a:r>
          <a:r>
            <a:rPr kumimoji="1" lang="ja-JP" altLang="en-US" sz="3200">
              <a:latin typeface="+mn-ea"/>
              <a:ea typeface="+mn-ea"/>
            </a:rPr>
            <a:t>雇用期間の途中で、「経費種類」を変更する場合は、再度、上申手続きが必要になります。</a:t>
          </a:r>
          <a:endParaRPr kumimoji="1" lang="en-US" altLang="ja-JP" sz="3200">
            <a:latin typeface="+mn-ea"/>
            <a:ea typeface="+mn-ea"/>
          </a:endParaRPr>
        </a:p>
        <a:p>
          <a:r>
            <a:rPr kumimoji="1" lang="ja-JP" altLang="en-US" sz="3200">
              <a:latin typeface="+mn-ea"/>
              <a:ea typeface="+mn-ea"/>
            </a:rPr>
            <a:t>　予算コードのみの変更の場合は、「申請データ（変更後）」の提出のみで</a:t>
          </a:r>
          <a:r>
            <a:rPr kumimoji="1" lang="en-US" altLang="ja-JP" sz="3200">
              <a:latin typeface="+mn-ea"/>
              <a:ea typeface="+mn-ea"/>
            </a:rPr>
            <a:t>OK</a:t>
          </a:r>
          <a:r>
            <a:rPr kumimoji="1" lang="ja-JP" altLang="en-US" sz="3200">
              <a:latin typeface="+mn-ea"/>
              <a:ea typeface="+mn-ea"/>
            </a:rPr>
            <a:t>です。</a:t>
          </a:r>
          <a:endParaRPr kumimoji="1" lang="en-US" altLang="ja-JP" sz="3200">
            <a:latin typeface="+mn-ea"/>
            <a:ea typeface="+mn-ea"/>
          </a:endParaRPr>
        </a:p>
      </xdr:txBody>
    </xdr:sp>
    <xdr:clientData/>
  </xdr:twoCellAnchor>
  <xdr:twoCellAnchor>
    <xdr:from>
      <xdr:col>24</xdr:col>
      <xdr:colOff>292101</xdr:colOff>
      <xdr:row>14</xdr:row>
      <xdr:rowOff>38101</xdr:rowOff>
    </xdr:from>
    <xdr:to>
      <xdr:col>29</xdr:col>
      <xdr:colOff>381000</xdr:colOff>
      <xdr:row>16</xdr:row>
      <xdr:rowOff>158750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38677851" y="23945851"/>
          <a:ext cx="6629399" cy="3168649"/>
        </a:xfrm>
        <a:prstGeom prst="rect">
          <a:avLst/>
        </a:prstGeom>
        <a:solidFill>
          <a:srgbClr val="FFFF00"/>
        </a:solidFill>
        <a:ln>
          <a:solidFill>
            <a:schemeClr val="tx1"/>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業務開始日</a:t>
          </a:r>
          <a:r>
            <a:rPr kumimoji="1" lang="en-US" altLang="ja-JP" sz="3200" b="1">
              <a:latin typeface="+mn-ea"/>
              <a:ea typeface="+mn-ea"/>
            </a:rPr>
            <a:t>】【</a:t>
          </a:r>
          <a:r>
            <a:rPr kumimoji="1" lang="ja-JP" altLang="en-US" sz="3200" b="1">
              <a:latin typeface="+mn-ea"/>
              <a:ea typeface="+mn-ea"/>
            </a:rPr>
            <a:t>業務終了日</a:t>
          </a:r>
          <a:r>
            <a:rPr kumimoji="1" lang="en-US" altLang="ja-JP" sz="3200" b="1">
              <a:latin typeface="+mn-ea"/>
              <a:ea typeface="+mn-ea"/>
            </a:rPr>
            <a:t>】</a:t>
          </a:r>
        </a:p>
        <a:p>
          <a:r>
            <a:rPr kumimoji="1" lang="ja-JP" altLang="en-US" sz="3200">
              <a:latin typeface="+mn-ea"/>
              <a:ea typeface="+mn-ea"/>
            </a:rPr>
            <a:t>・業務開始日は月の初日</a:t>
          </a:r>
          <a:endParaRPr kumimoji="1" lang="en-US" altLang="ja-JP" sz="3200">
            <a:latin typeface="+mn-ea"/>
            <a:ea typeface="+mn-ea"/>
          </a:endParaRPr>
        </a:p>
        <a:p>
          <a:r>
            <a:rPr kumimoji="1" lang="ja-JP" altLang="en-US" sz="3200">
              <a:latin typeface="+mn-ea"/>
              <a:ea typeface="+mn-ea"/>
            </a:rPr>
            <a:t>・業務終了日は月の末日</a:t>
          </a:r>
        </a:p>
      </xdr:txBody>
    </xdr:sp>
    <xdr:clientData/>
  </xdr:twoCellAnchor>
  <xdr:twoCellAnchor>
    <xdr:from>
      <xdr:col>35</xdr:col>
      <xdr:colOff>571501</xdr:colOff>
      <xdr:row>19</xdr:row>
      <xdr:rowOff>958850</xdr:rowOff>
    </xdr:from>
    <xdr:to>
      <xdr:col>54</xdr:col>
      <xdr:colOff>889001</xdr:colOff>
      <xdr:row>27</xdr:row>
      <xdr:rowOff>63500</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8577501" y="31629350"/>
          <a:ext cx="18669000" cy="9201150"/>
        </a:xfrm>
        <a:prstGeom prst="rect">
          <a:avLst/>
        </a:prstGeom>
        <a:gradFill flip="none" rotWithShape="1">
          <a:gsLst>
            <a:gs pos="0">
              <a:srgbClr val="FFA2A1"/>
            </a:gs>
            <a:gs pos="100000">
              <a:schemeClr val="bg1"/>
            </a:gs>
            <a:gs pos="100000">
              <a:srgbClr val="FFA2A1"/>
            </a:gs>
            <a:gs pos="100000">
              <a:schemeClr val="bg1"/>
            </a:gs>
          </a:gsLst>
          <a:lin ang="16200000" scaled="0"/>
          <a:tileRect/>
        </a:gradFill>
        <a:ln w="63500">
          <a:solidFill>
            <a:srgbClr val="FF0000"/>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国籍</a:t>
          </a:r>
          <a:r>
            <a:rPr kumimoji="1" lang="en-US" altLang="ja-JP" sz="3200" b="1">
              <a:latin typeface="+mn-ea"/>
              <a:ea typeface="+mn-ea"/>
            </a:rPr>
            <a:t>】【</a:t>
          </a:r>
          <a:r>
            <a:rPr kumimoji="1" lang="ja-JP" altLang="en-US" sz="3200" b="1">
              <a:latin typeface="+mn-ea"/>
              <a:ea typeface="+mn-ea"/>
            </a:rPr>
            <a:t>在留資格</a:t>
          </a:r>
          <a:r>
            <a:rPr kumimoji="1" lang="en-US" altLang="ja-JP" sz="3200" b="1">
              <a:latin typeface="+mn-ea"/>
              <a:ea typeface="+mn-ea"/>
            </a:rPr>
            <a:t>】【</a:t>
          </a:r>
          <a:r>
            <a:rPr kumimoji="1" lang="ja-JP" altLang="en-US" sz="3200" b="1">
              <a:latin typeface="+mn-ea"/>
              <a:ea typeface="+mn-ea"/>
            </a:rPr>
            <a:t>在留期限</a:t>
          </a:r>
          <a:r>
            <a:rPr kumimoji="1" lang="en-US" altLang="ja-JP" sz="3200" b="1">
              <a:latin typeface="+mn-ea"/>
              <a:ea typeface="+mn-ea"/>
            </a:rPr>
            <a:t>】【</a:t>
          </a:r>
          <a:r>
            <a:rPr kumimoji="1" lang="ja-JP" altLang="en-US" sz="3200" b="1">
              <a:latin typeface="+mn-ea"/>
              <a:ea typeface="+mn-ea"/>
            </a:rPr>
            <a:t>在留カード番号</a:t>
          </a:r>
          <a:r>
            <a:rPr kumimoji="1" lang="en-US" altLang="ja-JP" sz="3200" b="1">
              <a:latin typeface="+mn-ea"/>
              <a:ea typeface="+mn-ea"/>
            </a:rPr>
            <a:t>】</a:t>
          </a:r>
        </a:p>
        <a:p>
          <a:r>
            <a:rPr kumimoji="1" lang="ja-JP" altLang="en-US" sz="3200">
              <a:solidFill>
                <a:srgbClr val="FF0000"/>
              </a:solidFill>
              <a:latin typeface="+mn-ea"/>
              <a:ea typeface="+mn-ea"/>
            </a:rPr>
            <a:t>　</a:t>
          </a:r>
          <a:r>
            <a:rPr kumimoji="1" lang="ja-JP" altLang="en-US" sz="3200">
              <a:solidFill>
                <a:sysClr val="windowText" lastClr="000000"/>
              </a:solidFill>
              <a:latin typeface="+mn-ea"/>
              <a:ea typeface="+mn-ea"/>
            </a:rPr>
            <a:t>留学生については、</a:t>
          </a:r>
          <a:r>
            <a:rPr kumimoji="1" lang="ja-JP" altLang="en-US" sz="3200" b="1" u="sng">
              <a:solidFill>
                <a:srgbClr val="FF0000"/>
              </a:solidFill>
              <a:latin typeface="+mn-ea"/>
              <a:ea typeface="+mn-ea"/>
            </a:rPr>
            <a:t>在留資格・国籍・在留期限・カード番号等</a:t>
          </a:r>
          <a:r>
            <a:rPr kumimoji="1" lang="ja-JP" altLang="en-US" sz="3200">
              <a:solidFill>
                <a:srgbClr val="FF0000"/>
              </a:solidFill>
              <a:latin typeface="+mn-ea"/>
              <a:ea typeface="+mn-ea"/>
            </a:rPr>
            <a:t>を</a:t>
          </a:r>
          <a:r>
            <a:rPr kumimoji="1" lang="ja-JP" altLang="en-US" sz="3200">
              <a:solidFill>
                <a:sysClr val="windowText" lastClr="000000"/>
              </a:solidFill>
              <a:latin typeface="+mn-ea"/>
              <a:ea typeface="+mn-ea"/>
            </a:rPr>
            <a:t>確認のうえ、</a:t>
          </a:r>
          <a:endParaRPr kumimoji="1" lang="en-US" altLang="ja-JP" sz="3200">
            <a:solidFill>
              <a:sysClr val="windowText" lastClr="000000"/>
            </a:solidFill>
            <a:latin typeface="+mn-ea"/>
            <a:ea typeface="+mn-ea"/>
          </a:endParaRPr>
        </a:p>
        <a:p>
          <a:r>
            <a:rPr kumimoji="1" lang="ja-JP" altLang="en-US" sz="3200">
              <a:solidFill>
                <a:sysClr val="windowText" lastClr="000000"/>
              </a:solidFill>
              <a:latin typeface="+mn-ea"/>
              <a:ea typeface="+mn-ea"/>
            </a:rPr>
            <a:t>　申請データに入力して下さい。</a:t>
          </a:r>
        </a:p>
        <a:p>
          <a:r>
            <a:rPr kumimoji="1" lang="ja-JP" altLang="en-US" sz="3200">
              <a:solidFill>
                <a:sysClr val="windowText" lastClr="000000"/>
              </a:solidFill>
              <a:latin typeface="+mn-ea"/>
              <a:ea typeface="+mn-ea"/>
            </a:rPr>
            <a:t>　なお在留カード写しについては、部局でとりまとめ、誤りがないか確認してください。</a:t>
          </a:r>
          <a:endParaRPr kumimoji="1" lang="en-US" altLang="ja-JP" sz="3200">
            <a:solidFill>
              <a:sysClr val="windowText" lastClr="000000"/>
            </a:solidFill>
            <a:latin typeface="+mn-ea"/>
            <a:ea typeface="+mn-ea"/>
          </a:endParaRPr>
        </a:p>
        <a:p>
          <a:endParaRPr kumimoji="1" lang="en-US" altLang="ja-JP" sz="3200" b="1">
            <a:solidFill>
              <a:sysClr val="windowText" lastClr="000000"/>
            </a:solidFill>
            <a:latin typeface="+mn-ea"/>
            <a:ea typeface="+mn-ea"/>
          </a:endParaRPr>
        </a:p>
        <a:p>
          <a:r>
            <a:rPr kumimoji="1" lang="en-US" altLang="ja-JP" sz="3200" b="1">
              <a:solidFill>
                <a:sysClr val="windowText" lastClr="000000"/>
              </a:solidFill>
              <a:latin typeface="+mn-ea"/>
              <a:ea typeface="+mn-ea"/>
            </a:rPr>
            <a:t>【</a:t>
          </a:r>
          <a:r>
            <a:rPr kumimoji="1" lang="ja-JP" altLang="en-US" sz="3200" b="1">
              <a:solidFill>
                <a:sysClr val="windowText" lastClr="000000"/>
              </a:solidFill>
              <a:latin typeface="+mn-ea"/>
              <a:ea typeface="+mn-ea"/>
            </a:rPr>
            <a:t>資格外活動許可</a:t>
          </a:r>
          <a:r>
            <a:rPr kumimoji="1" lang="en-US" altLang="ja-JP" sz="3200" b="1">
              <a:solidFill>
                <a:sysClr val="windowText" lastClr="000000"/>
              </a:solidFill>
              <a:latin typeface="+mn-ea"/>
              <a:ea typeface="+mn-ea"/>
            </a:rPr>
            <a:t>】</a:t>
          </a:r>
        </a:p>
        <a:p>
          <a:r>
            <a:rPr kumimoji="1" lang="ja-JP" altLang="en-US" sz="3200" b="0">
              <a:solidFill>
                <a:sysClr val="windowText" lastClr="000000"/>
              </a:solidFill>
              <a:latin typeface="+mn-ea"/>
              <a:ea typeface="+mn-ea"/>
            </a:rPr>
            <a:t>　在留資格が「留学」以外の場合、および、</a:t>
          </a:r>
        </a:p>
        <a:p>
          <a:r>
            <a:rPr kumimoji="1" lang="ja-JP" altLang="en-US" sz="3200" b="0">
              <a:solidFill>
                <a:sysClr val="windowText" lastClr="000000"/>
              </a:solidFill>
              <a:latin typeface="+mn-ea"/>
              <a:ea typeface="+mn-ea"/>
            </a:rPr>
            <a:t>　他大学に在籍する外国籍学生は、「資格外活動許可」が必要になります。</a:t>
          </a:r>
        </a:p>
        <a:p>
          <a:r>
            <a:rPr kumimoji="1" lang="ja-JP" altLang="en-US" sz="3200" b="0">
              <a:solidFill>
                <a:sysClr val="windowText" lastClr="000000"/>
              </a:solidFill>
              <a:latin typeface="+mn-ea"/>
              <a:ea typeface="+mn-ea"/>
            </a:rPr>
            <a:t>　</a:t>
          </a:r>
          <a:r>
            <a:rPr kumimoji="1" lang="ja-JP" altLang="en-US" sz="3200" b="0" u="sng">
              <a:solidFill>
                <a:sysClr val="windowText" lastClr="000000"/>
              </a:solidFill>
              <a:latin typeface="+mn-ea"/>
              <a:ea typeface="+mn-ea"/>
            </a:rPr>
            <a:t>在留カードの裏面の「資格外活動許可証印」の有無を、必ずご確認ください。</a:t>
          </a:r>
        </a:p>
        <a:p>
          <a:endParaRPr kumimoji="1" lang="en-US" altLang="ja-JP" sz="2800" b="1">
            <a:solidFill>
              <a:srgbClr val="FF0000"/>
            </a:solidFill>
            <a:latin typeface="+mn-ea"/>
            <a:ea typeface="+mn-ea"/>
          </a:endParaRPr>
        </a:p>
        <a:p>
          <a:r>
            <a:rPr kumimoji="1" lang="en-US" altLang="ja-JP" sz="3200" b="1">
              <a:solidFill>
                <a:sysClr val="windowText" lastClr="000000"/>
              </a:solidFill>
              <a:latin typeface="+mn-ea"/>
              <a:ea typeface="+mn-ea"/>
            </a:rPr>
            <a:t>【</a:t>
          </a:r>
          <a:r>
            <a:rPr kumimoji="1" lang="ja-JP" altLang="en-US" sz="3200" b="1">
              <a:solidFill>
                <a:sysClr val="windowText" lastClr="000000"/>
              </a:solidFill>
              <a:latin typeface="+mn-ea"/>
              <a:ea typeface="+mn-ea"/>
            </a:rPr>
            <a:t>注意事項</a:t>
          </a:r>
          <a:r>
            <a:rPr kumimoji="1" lang="en-US" altLang="ja-JP" sz="3200" b="1">
              <a:solidFill>
                <a:sysClr val="windowText" lastClr="000000"/>
              </a:solidFill>
              <a:latin typeface="+mn-ea"/>
              <a:ea typeface="+mn-ea"/>
            </a:rPr>
            <a:t>】</a:t>
          </a:r>
        </a:p>
        <a:p>
          <a:r>
            <a:rPr kumimoji="1" lang="ja-JP" altLang="en-US" sz="3200" b="1">
              <a:solidFill>
                <a:sysClr val="windowText" lastClr="000000"/>
              </a:solidFill>
              <a:latin typeface="+mn-ea"/>
              <a:ea typeface="+mn-ea"/>
            </a:rPr>
            <a:t>　</a:t>
          </a:r>
          <a:r>
            <a:rPr kumimoji="1" lang="ja-JP" altLang="en-US" sz="3200" b="0" u="sng">
              <a:solidFill>
                <a:sysClr val="windowText" lastClr="000000"/>
              </a:solidFill>
              <a:latin typeface="+mn-ea"/>
              <a:ea typeface="+mn-ea"/>
            </a:rPr>
            <a:t>雇用期間中に在留期限日が切れる場合、必ず、更新後の在留カード（写し）をお送りください。</a:t>
          </a:r>
          <a:endParaRPr kumimoji="1" lang="en-US" altLang="ja-JP" sz="3200" b="0" u="sng">
            <a:solidFill>
              <a:sysClr val="windowText" lastClr="000000"/>
            </a:solidFill>
            <a:latin typeface="+mn-ea"/>
            <a:ea typeface="+mn-ea"/>
          </a:endParaRPr>
        </a:p>
        <a:p>
          <a:r>
            <a:rPr kumimoji="1" lang="ja-JP" altLang="en-US" sz="3200" b="0">
              <a:solidFill>
                <a:sysClr val="windowText" lastClr="000000"/>
              </a:solidFill>
              <a:latin typeface="+mn-ea"/>
              <a:ea typeface="+mn-ea"/>
            </a:rPr>
            <a:t>　また、在留資格を変更する場合も、資格によって「資格外活動許可」が必要になることがあるため、</a:t>
          </a:r>
          <a:endParaRPr kumimoji="1" lang="en-US" altLang="ja-JP" sz="3200" b="0">
            <a:solidFill>
              <a:sysClr val="windowText" lastClr="000000"/>
            </a:solidFill>
            <a:latin typeface="+mn-ea"/>
            <a:ea typeface="+mn-ea"/>
          </a:endParaRPr>
        </a:p>
        <a:p>
          <a:r>
            <a:rPr kumimoji="1" lang="ja-JP" altLang="en-US" sz="3200" b="0">
              <a:solidFill>
                <a:sysClr val="windowText" lastClr="000000"/>
              </a:solidFill>
              <a:latin typeface="+mn-ea"/>
              <a:ea typeface="+mn-ea"/>
            </a:rPr>
            <a:t>　更新後の在留カード（写し）の確認が必要となります。ご注意ください。</a:t>
          </a:r>
        </a:p>
      </xdr:txBody>
    </xdr:sp>
    <xdr:clientData/>
  </xdr:twoCellAnchor>
  <xdr:twoCellAnchor>
    <xdr:from>
      <xdr:col>38</xdr:col>
      <xdr:colOff>547686</xdr:colOff>
      <xdr:row>5</xdr:row>
      <xdr:rowOff>133350</xdr:rowOff>
    </xdr:from>
    <xdr:to>
      <xdr:col>52</xdr:col>
      <xdr:colOff>452437</xdr:colOff>
      <xdr:row>6</xdr:row>
      <xdr:rowOff>1309687</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50530124" y="8967788"/>
          <a:ext cx="15168563" cy="2700337"/>
        </a:xfrm>
        <a:prstGeom prst="rect">
          <a:avLst/>
        </a:prstGeom>
        <a:solidFill>
          <a:srgbClr val="FFFF0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l"/>
          <a:r>
            <a:rPr kumimoji="1" lang="en-US" altLang="ja-JP" sz="3200" b="1">
              <a:solidFill>
                <a:sysClr val="windowText" lastClr="000000"/>
              </a:solidFill>
              <a:latin typeface="+mn-ea"/>
              <a:ea typeface="+mn-ea"/>
            </a:rPr>
            <a:t>【</a:t>
          </a:r>
          <a:r>
            <a:rPr kumimoji="1" lang="ja-JP" altLang="en-US" sz="3200" b="1">
              <a:solidFill>
                <a:sysClr val="windowText" lastClr="000000"/>
              </a:solidFill>
              <a:latin typeface="+mn-ea"/>
              <a:ea typeface="+mn-ea"/>
            </a:rPr>
            <a:t>予算詳細責任者</a:t>
          </a:r>
          <a:r>
            <a:rPr kumimoji="1" lang="en-US" altLang="ja-JP" sz="3200" b="1">
              <a:solidFill>
                <a:sysClr val="windowText" lastClr="000000"/>
              </a:solidFill>
              <a:latin typeface="+mn-ea"/>
              <a:ea typeface="+mn-ea"/>
            </a:rPr>
            <a:t>】</a:t>
          </a:r>
        </a:p>
        <a:p>
          <a:pPr algn="l"/>
          <a:r>
            <a:rPr kumimoji="1" lang="ja-JP" altLang="en-US" sz="3200" b="0">
              <a:solidFill>
                <a:sysClr val="windowText" lastClr="000000"/>
              </a:solidFill>
              <a:latin typeface="+mn-ea"/>
              <a:ea typeface="+mn-ea"/>
            </a:rPr>
            <a:t>・</a:t>
          </a:r>
          <a:r>
            <a:rPr kumimoji="1" lang="ja-JP" altLang="en-US" sz="3200" b="0" u="sng">
              <a:solidFill>
                <a:srgbClr val="FF0000"/>
              </a:solidFill>
              <a:latin typeface="+mn-ea"/>
              <a:ea typeface="+mn-ea"/>
            </a:rPr>
            <a:t>支出申請書の署名欄と同一の方を入力ください。</a:t>
          </a:r>
          <a:endParaRPr kumimoji="1" lang="en-US" altLang="ja-JP" sz="3200" b="0" u="sng">
            <a:solidFill>
              <a:srgbClr val="FF0000"/>
            </a:solidFill>
            <a:latin typeface="+mn-ea"/>
            <a:ea typeface="+mn-ea"/>
          </a:endParaRPr>
        </a:p>
        <a:p>
          <a:pPr algn="l"/>
          <a:r>
            <a:rPr kumimoji="1" lang="ja-JP" altLang="en-US" sz="3200" b="0">
              <a:solidFill>
                <a:sysClr val="windowText" lastClr="000000"/>
              </a:solidFill>
              <a:latin typeface="+mn-ea"/>
              <a:ea typeface="+mn-ea"/>
            </a:rPr>
            <a:t>・予算詳細責任者以外の教職員が業務指導や勤怠管理を行う場合は、</a:t>
          </a:r>
          <a:endParaRPr kumimoji="1" lang="en-US" altLang="ja-JP" sz="3200" b="0">
            <a:solidFill>
              <a:sysClr val="windowText" lastClr="000000"/>
            </a:solidFill>
            <a:latin typeface="+mn-ea"/>
            <a:ea typeface="+mn-ea"/>
          </a:endParaRPr>
        </a:p>
        <a:p>
          <a:pPr algn="l"/>
          <a:r>
            <a:rPr kumimoji="1" lang="ja-JP" altLang="en-US" sz="3200" b="0">
              <a:solidFill>
                <a:sysClr val="windowText" lastClr="000000"/>
              </a:solidFill>
              <a:latin typeface="+mn-ea"/>
              <a:ea typeface="+mn-ea"/>
            </a:rPr>
            <a:t> 連名で記載してください。</a:t>
          </a:r>
        </a:p>
      </xdr:txBody>
    </xdr:sp>
    <xdr:clientData/>
  </xdr:twoCellAnchor>
  <xdr:twoCellAnchor>
    <xdr:from>
      <xdr:col>7</xdr:col>
      <xdr:colOff>666750</xdr:colOff>
      <xdr:row>7</xdr:row>
      <xdr:rowOff>444500</xdr:rowOff>
    </xdr:from>
    <xdr:to>
      <xdr:col>10</xdr:col>
      <xdr:colOff>152400</xdr:colOff>
      <xdr:row>9</xdr:row>
      <xdr:rowOff>152400</xdr:rowOff>
    </xdr:to>
    <xdr:cxnSp macro="">
      <xdr:nvCxnSpPr>
        <xdr:cNvPr id="22" name="直線矢印コネクタ 21">
          <a:extLst>
            <a:ext uri="{FF2B5EF4-FFF2-40B4-BE49-F238E27FC236}">
              <a16:creationId xmlns:a16="http://schemas.microsoft.com/office/drawing/2014/main" id="{00000000-0008-0000-0300-000016000000}"/>
            </a:ext>
          </a:extLst>
        </xdr:cNvPr>
        <xdr:cNvCxnSpPr/>
      </xdr:nvCxnSpPr>
      <xdr:spPr>
        <a:xfrm>
          <a:off x="11049000" y="11461750"/>
          <a:ext cx="4311650" cy="3263900"/>
        </a:xfrm>
        <a:prstGeom prst="straightConnector1">
          <a:avLst/>
        </a:prstGeom>
        <a:ln w="63500">
          <a:solidFill>
            <a:srgbClr val="00206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508000</xdr:colOff>
      <xdr:row>12</xdr:row>
      <xdr:rowOff>19050</xdr:rowOff>
    </xdr:from>
    <xdr:to>
      <xdr:col>12</xdr:col>
      <xdr:colOff>419100</xdr:colOff>
      <xdr:row>13</xdr:row>
      <xdr:rowOff>476250</xdr:rowOff>
    </xdr:to>
    <xdr:cxnSp macro="">
      <xdr:nvCxnSpPr>
        <xdr:cNvPr id="24" name="直線矢印コネクタ 23">
          <a:extLst>
            <a:ext uri="{FF2B5EF4-FFF2-40B4-BE49-F238E27FC236}">
              <a16:creationId xmlns:a16="http://schemas.microsoft.com/office/drawing/2014/main" id="{00000000-0008-0000-0300-000018000000}"/>
            </a:ext>
          </a:extLst>
        </xdr:cNvPr>
        <xdr:cNvCxnSpPr/>
      </xdr:nvCxnSpPr>
      <xdr:spPr>
        <a:xfrm flipV="1">
          <a:off x="16256000" y="20656550"/>
          <a:ext cx="641350" cy="198120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1841500</xdr:colOff>
      <xdr:row>11</xdr:row>
      <xdr:rowOff>949328</xdr:rowOff>
    </xdr:from>
    <xdr:to>
      <xdr:col>19</xdr:col>
      <xdr:colOff>25402</xdr:colOff>
      <xdr:row>14</xdr:row>
      <xdr:rowOff>0</xdr:rowOff>
    </xdr:to>
    <xdr:cxnSp macro="">
      <xdr:nvCxnSpPr>
        <xdr:cNvPr id="29" name="直線矢印コネクタ 28">
          <a:extLst>
            <a:ext uri="{FF2B5EF4-FFF2-40B4-BE49-F238E27FC236}">
              <a16:creationId xmlns:a16="http://schemas.microsoft.com/office/drawing/2014/main" id="{00000000-0008-0000-0300-00001D000000}"/>
            </a:ext>
          </a:extLst>
        </xdr:cNvPr>
        <xdr:cNvCxnSpPr/>
      </xdr:nvCxnSpPr>
      <xdr:spPr>
        <a:xfrm flipV="1">
          <a:off x="27051000" y="20062828"/>
          <a:ext cx="1041402" cy="3622672"/>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984250</xdr:colOff>
      <xdr:row>12</xdr:row>
      <xdr:rowOff>0</xdr:rowOff>
    </xdr:from>
    <xdr:to>
      <xdr:col>24</xdr:col>
      <xdr:colOff>1841500</xdr:colOff>
      <xdr:row>13</xdr:row>
      <xdr:rowOff>1492250</xdr:rowOff>
    </xdr:to>
    <xdr:cxnSp macro="">
      <xdr:nvCxnSpPr>
        <xdr:cNvPr id="32" name="直線矢印コネクタ 31">
          <a:extLst>
            <a:ext uri="{FF2B5EF4-FFF2-40B4-BE49-F238E27FC236}">
              <a16:creationId xmlns:a16="http://schemas.microsoft.com/office/drawing/2014/main" id="{00000000-0008-0000-0300-000020000000}"/>
            </a:ext>
          </a:extLst>
        </xdr:cNvPr>
        <xdr:cNvCxnSpPr/>
      </xdr:nvCxnSpPr>
      <xdr:spPr>
        <a:xfrm flipH="1" flipV="1">
          <a:off x="38449250" y="20637500"/>
          <a:ext cx="857250" cy="30162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309562</xdr:colOff>
      <xdr:row>4</xdr:row>
      <xdr:rowOff>571499</xdr:rowOff>
    </xdr:from>
    <xdr:to>
      <xdr:col>37</xdr:col>
      <xdr:colOff>523875</xdr:colOff>
      <xdr:row>8</xdr:row>
      <xdr:rowOff>404812</xdr:rowOff>
    </xdr:to>
    <xdr:cxnSp macro="">
      <xdr:nvCxnSpPr>
        <xdr:cNvPr id="33" name="直線矢印コネクタ 32">
          <a:extLst>
            <a:ext uri="{FF2B5EF4-FFF2-40B4-BE49-F238E27FC236}">
              <a16:creationId xmlns:a16="http://schemas.microsoft.com/office/drawing/2014/main" id="{00000000-0008-0000-0300-000021000000}"/>
            </a:ext>
          </a:extLst>
        </xdr:cNvPr>
        <xdr:cNvCxnSpPr/>
      </xdr:nvCxnSpPr>
      <xdr:spPr>
        <a:xfrm flipH="1">
          <a:off x="47625000" y="7881937"/>
          <a:ext cx="2214563" cy="5929313"/>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190500</xdr:colOff>
      <xdr:row>13</xdr:row>
      <xdr:rowOff>0</xdr:rowOff>
    </xdr:from>
    <xdr:to>
      <xdr:col>40</xdr:col>
      <xdr:colOff>762000</xdr:colOff>
      <xdr:row>19</xdr:row>
      <xdr:rowOff>914400</xdr:rowOff>
    </xdr:to>
    <xdr:cxnSp macro="">
      <xdr:nvCxnSpPr>
        <xdr:cNvPr id="34" name="直線矢印コネクタ 33">
          <a:extLst>
            <a:ext uri="{FF2B5EF4-FFF2-40B4-BE49-F238E27FC236}">
              <a16:creationId xmlns:a16="http://schemas.microsoft.com/office/drawing/2014/main" id="{00000000-0008-0000-0300-000022000000}"/>
            </a:ext>
          </a:extLst>
        </xdr:cNvPr>
        <xdr:cNvCxnSpPr/>
      </xdr:nvCxnSpPr>
      <xdr:spPr>
        <a:xfrm flipV="1">
          <a:off x="45681900" y="22136100"/>
          <a:ext cx="2400300" cy="9410700"/>
        </a:xfrm>
        <a:prstGeom prst="straightConnector1">
          <a:avLst/>
        </a:prstGeom>
        <a:ln w="635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1492251</xdr:colOff>
      <xdr:row>6</xdr:row>
      <xdr:rowOff>1333499</xdr:rowOff>
    </xdr:from>
    <xdr:to>
      <xdr:col>50</xdr:col>
      <xdr:colOff>142874</xdr:colOff>
      <xdr:row>9</xdr:row>
      <xdr:rowOff>317500</xdr:rowOff>
    </xdr:to>
    <xdr:cxnSp macro="">
      <xdr:nvCxnSpPr>
        <xdr:cNvPr id="36" name="直線矢印コネクタ 35">
          <a:extLst>
            <a:ext uri="{FF2B5EF4-FFF2-40B4-BE49-F238E27FC236}">
              <a16:creationId xmlns:a16="http://schemas.microsoft.com/office/drawing/2014/main" id="{00000000-0008-0000-0300-000024000000}"/>
            </a:ext>
          </a:extLst>
        </xdr:cNvPr>
        <xdr:cNvCxnSpPr/>
      </xdr:nvCxnSpPr>
      <xdr:spPr>
        <a:xfrm flipH="1">
          <a:off x="59428064" y="11691937"/>
          <a:ext cx="3365498" cy="4056063"/>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114300</xdr:colOff>
      <xdr:row>1</xdr:row>
      <xdr:rowOff>833437</xdr:rowOff>
    </xdr:from>
    <xdr:to>
      <xdr:col>48</xdr:col>
      <xdr:colOff>1595436</xdr:colOff>
      <xdr:row>4</xdr:row>
      <xdr:rowOff>1381123</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48096488" y="2405062"/>
          <a:ext cx="13268323" cy="6286499"/>
        </a:xfrm>
        <a:prstGeom prst="rect">
          <a:avLst/>
        </a:prstGeom>
        <a:solidFill>
          <a:srgbClr val="FFFF00"/>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kumimoji="1" lang="en-US" altLang="ja-JP" sz="3200" b="1">
              <a:latin typeface="+mn-ea"/>
              <a:ea typeface="+mn-ea"/>
            </a:rPr>
            <a:t>【</a:t>
          </a:r>
          <a:r>
            <a:rPr kumimoji="1" lang="ja-JP" altLang="en-US" sz="3200" b="1">
              <a:latin typeface="+mn-ea"/>
              <a:ea typeface="+mn-ea"/>
            </a:rPr>
            <a:t>業務月の予定時間数</a:t>
          </a:r>
          <a:r>
            <a:rPr kumimoji="1" lang="en-US" altLang="ja-JP" sz="3200" b="1">
              <a:latin typeface="+mn-ea"/>
              <a:ea typeface="+mn-ea"/>
            </a:rPr>
            <a:t>】</a:t>
          </a:r>
        </a:p>
        <a:p>
          <a:r>
            <a:rPr kumimoji="1" lang="ja-JP" altLang="en-US" sz="3200">
              <a:latin typeface="+mn-ea"/>
              <a:ea typeface="+mn-ea"/>
            </a:rPr>
            <a:t>・</a:t>
          </a:r>
          <a:r>
            <a:rPr kumimoji="1" lang="en-US" altLang="ja-JP" sz="3200">
              <a:latin typeface="+mn-ea"/>
              <a:ea typeface="+mn-ea"/>
            </a:rPr>
            <a:t> </a:t>
          </a:r>
          <a:r>
            <a:rPr kumimoji="1" lang="ja-JP" altLang="en-US" sz="3200" b="1">
              <a:solidFill>
                <a:srgbClr val="FF0000"/>
              </a:solidFill>
              <a:latin typeface="+mn-ea"/>
              <a:ea typeface="+mn-ea"/>
            </a:rPr>
            <a:t>勤務予定時間が未定の場合は申請できません。必ず、</a:t>
          </a:r>
          <a:endParaRPr kumimoji="1" lang="en-US" altLang="ja-JP" sz="3200" b="1">
            <a:solidFill>
              <a:srgbClr val="FF0000"/>
            </a:solidFill>
            <a:latin typeface="+mn-ea"/>
            <a:ea typeface="+mn-ea"/>
          </a:endParaRPr>
        </a:p>
        <a:p>
          <a:r>
            <a:rPr kumimoji="1" lang="ja-JP" altLang="en-US" sz="3200" b="1">
              <a:solidFill>
                <a:srgbClr val="FF0000"/>
              </a:solidFill>
              <a:latin typeface="+mn-ea"/>
              <a:ea typeface="+mn-ea"/>
            </a:rPr>
            <a:t>　予定時間を入力してください。</a:t>
          </a:r>
          <a:endParaRPr kumimoji="1" lang="en-US" altLang="ja-JP" sz="3200" b="1">
            <a:solidFill>
              <a:srgbClr val="FF0000"/>
            </a:solidFill>
            <a:latin typeface="+mn-ea"/>
            <a:ea typeface="+mn-ea"/>
          </a:endParaRPr>
        </a:p>
        <a:p>
          <a:r>
            <a:rPr kumimoji="1" lang="ja-JP" altLang="en-US" sz="3200">
              <a:latin typeface="+mn-ea"/>
              <a:ea typeface="+mn-ea"/>
            </a:rPr>
            <a:t>　</a:t>
          </a:r>
          <a:r>
            <a:rPr kumimoji="1" lang="en-US" altLang="ja-JP" sz="3200">
              <a:latin typeface="+mn-ea"/>
              <a:ea typeface="+mn-ea"/>
            </a:rPr>
            <a:t>※</a:t>
          </a:r>
          <a:r>
            <a:rPr kumimoji="1" lang="ja-JP" altLang="en-US" sz="3200">
              <a:latin typeface="+mn-ea"/>
              <a:ea typeface="+mn-ea"/>
            </a:rPr>
            <a:t>複数の</a:t>
          </a:r>
          <a:r>
            <a:rPr kumimoji="1" lang="en-US" altLang="ja-JP" sz="3200">
              <a:latin typeface="+mn-ea"/>
              <a:ea typeface="+mn-ea"/>
            </a:rPr>
            <a:t>TARA</a:t>
          </a:r>
          <a:r>
            <a:rPr kumimoji="1" lang="ja-JP" altLang="en-US" sz="3200">
              <a:latin typeface="+mn-ea"/>
              <a:ea typeface="+mn-ea"/>
            </a:rPr>
            <a:t>等を兼務する場合も週</a:t>
          </a:r>
          <a:r>
            <a:rPr kumimoji="1" lang="en-US" altLang="ja-JP" sz="3200">
              <a:latin typeface="+mn-ea"/>
              <a:ea typeface="+mn-ea"/>
            </a:rPr>
            <a:t>20</a:t>
          </a:r>
          <a:r>
            <a:rPr kumimoji="1" lang="ja-JP" altLang="en-US" sz="3200">
              <a:latin typeface="+mn-ea"/>
              <a:ea typeface="+mn-ea"/>
            </a:rPr>
            <a:t>時間までが上限です</a:t>
          </a:r>
          <a:endParaRPr kumimoji="1" lang="en-US" altLang="ja-JP" sz="3200">
            <a:latin typeface="+mn-ea"/>
            <a:ea typeface="+mn-ea"/>
          </a:endParaRPr>
        </a:p>
        <a:p>
          <a:r>
            <a:rPr kumimoji="1" lang="ja-JP" altLang="en-US" sz="3200">
              <a:latin typeface="+mn-ea"/>
              <a:ea typeface="+mn-ea"/>
            </a:rPr>
            <a:t>　（月</a:t>
          </a:r>
          <a:r>
            <a:rPr kumimoji="1" lang="en-US" altLang="ja-JP" sz="3200">
              <a:latin typeface="+mn-ea"/>
              <a:ea typeface="+mn-ea"/>
            </a:rPr>
            <a:t>80</a:t>
          </a:r>
          <a:r>
            <a:rPr kumimoji="1" lang="ja-JP" altLang="en-US" sz="3200">
              <a:latin typeface="+mn-ea"/>
              <a:ea typeface="+mn-ea"/>
            </a:rPr>
            <a:t>時間までを目安にしてください。）</a:t>
          </a:r>
          <a:endParaRPr kumimoji="1" lang="en-US" altLang="ja-JP" sz="3200">
            <a:latin typeface="+mn-ea"/>
            <a:ea typeface="+mn-ea"/>
          </a:endParaRPr>
        </a:p>
        <a:p>
          <a:r>
            <a:rPr kumimoji="1" lang="ja-JP" altLang="en-US" sz="3200">
              <a:latin typeface="+mn-ea"/>
              <a:ea typeface="+mn-ea"/>
            </a:rPr>
            <a:t>　なお、学部生</a:t>
          </a:r>
          <a:r>
            <a:rPr kumimoji="1" lang="en-US" altLang="ja-JP" sz="3200">
              <a:latin typeface="+mn-ea"/>
              <a:ea typeface="+mn-ea"/>
            </a:rPr>
            <a:t>2</a:t>
          </a:r>
          <a:r>
            <a:rPr kumimoji="1" lang="ja-JP" altLang="en-US" sz="3200">
              <a:latin typeface="+mn-ea"/>
              <a:ea typeface="+mn-ea"/>
            </a:rPr>
            <a:t>年生、</a:t>
          </a:r>
          <a:r>
            <a:rPr kumimoji="1" lang="en-US" altLang="ja-JP" sz="3200">
              <a:latin typeface="+mn-ea"/>
              <a:ea typeface="+mn-ea"/>
            </a:rPr>
            <a:t>3</a:t>
          </a:r>
          <a:r>
            <a:rPr kumimoji="1" lang="ja-JP" altLang="en-US" sz="3200">
              <a:latin typeface="+mn-ea"/>
              <a:ea typeface="+mn-ea"/>
            </a:rPr>
            <a:t>年生については、</a:t>
          </a:r>
          <a:r>
            <a:rPr kumimoji="1" lang="en-US" altLang="ja-JP" sz="3200">
              <a:latin typeface="+mn-ea"/>
              <a:ea typeface="+mn-ea"/>
            </a:rPr>
            <a:t>TA</a:t>
          </a:r>
          <a:r>
            <a:rPr kumimoji="1" lang="ja-JP" altLang="en-US" sz="3200">
              <a:latin typeface="+mn-ea"/>
              <a:ea typeface="+mn-ea"/>
            </a:rPr>
            <a:t>の従事時間は、</a:t>
          </a:r>
          <a:endParaRPr kumimoji="1" lang="en-US" altLang="ja-JP" sz="3200">
            <a:latin typeface="+mn-ea"/>
            <a:ea typeface="+mn-ea"/>
          </a:endParaRPr>
        </a:p>
        <a:p>
          <a:r>
            <a:rPr kumimoji="1" lang="ja-JP" altLang="en-US" sz="3200">
              <a:latin typeface="+mn-ea"/>
              <a:ea typeface="+mn-ea"/>
            </a:rPr>
            <a:t>　週</a:t>
          </a:r>
          <a:r>
            <a:rPr kumimoji="1" lang="en-US" altLang="ja-JP" sz="3200">
              <a:latin typeface="+mn-ea"/>
              <a:ea typeface="+mn-ea"/>
            </a:rPr>
            <a:t>10</a:t>
          </a:r>
          <a:r>
            <a:rPr kumimoji="1" lang="ja-JP" altLang="en-US" sz="3200">
              <a:latin typeface="+mn-ea"/>
              <a:ea typeface="+mn-ea"/>
            </a:rPr>
            <a:t>時間までです。ご注意ください。</a:t>
          </a:r>
          <a:endParaRPr kumimoji="1" lang="en-US" altLang="ja-JP" sz="3200">
            <a:latin typeface="+mn-ea"/>
            <a:ea typeface="+mn-ea"/>
          </a:endParaRPr>
        </a:p>
        <a:p>
          <a:r>
            <a:rPr kumimoji="1" lang="ja-JP" altLang="en-US" sz="3200">
              <a:latin typeface="+mn-ea"/>
              <a:ea typeface="+mn-ea"/>
            </a:rPr>
            <a:t>・１ヶ月の週のカウントは、第１日曜日の週を１週目としてください。</a:t>
          </a:r>
        </a:p>
        <a:p>
          <a:r>
            <a:rPr kumimoji="1" lang="ja-JP" altLang="en-US" sz="3200">
              <a:latin typeface="+mn-ea"/>
              <a:ea typeface="+mn-ea"/>
            </a:rPr>
            <a:t>　（</a:t>
          </a:r>
          <a:r>
            <a:rPr kumimoji="1" lang="en-US" altLang="ja-JP" sz="3200">
              <a:latin typeface="+mn-ea"/>
              <a:ea typeface="+mn-ea"/>
            </a:rPr>
            <a:t>1</a:t>
          </a:r>
          <a:r>
            <a:rPr kumimoji="1" lang="ja-JP" altLang="en-US" sz="3200">
              <a:latin typeface="+mn-ea"/>
              <a:ea typeface="+mn-ea"/>
            </a:rPr>
            <a:t>週間は日曜日～土曜日です。）</a:t>
          </a:r>
        </a:p>
        <a:p>
          <a:endParaRPr kumimoji="1" lang="ja-JP" altLang="en-US" sz="3200">
            <a:latin typeface="+mn-ea"/>
            <a:ea typeface="+mn-ea"/>
          </a:endParaRPr>
        </a:p>
      </xdr:txBody>
    </xdr:sp>
    <xdr:clientData/>
  </xdr:twoCellAnchor>
  <xdr:twoCellAnchor>
    <xdr:from>
      <xdr:col>24</xdr:col>
      <xdr:colOff>1905000</xdr:colOff>
      <xdr:row>12</xdr:row>
      <xdr:rowOff>0</xdr:rowOff>
    </xdr:from>
    <xdr:to>
      <xdr:col>25</xdr:col>
      <xdr:colOff>476250</xdr:colOff>
      <xdr:row>14</xdr:row>
      <xdr:rowOff>31750</xdr:rowOff>
    </xdr:to>
    <xdr:cxnSp macro="">
      <xdr:nvCxnSpPr>
        <xdr:cNvPr id="40" name="直線矢印コネクタ 39">
          <a:extLst>
            <a:ext uri="{FF2B5EF4-FFF2-40B4-BE49-F238E27FC236}">
              <a16:creationId xmlns:a16="http://schemas.microsoft.com/office/drawing/2014/main" id="{00000000-0008-0000-0300-000028000000}"/>
            </a:ext>
          </a:extLst>
        </xdr:cNvPr>
        <xdr:cNvCxnSpPr/>
      </xdr:nvCxnSpPr>
      <xdr:spPr>
        <a:xfrm flipV="1">
          <a:off x="39370000" y="20637500"/>
          <a:ext cx="762000" cy="30797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806450</xdr:colOff>
      <xdr:row>19</xdr:row>
      <xdr:rowOff>730250</xdr:rowOff>
    </xdr:from>
    <xdr:to>
      <xdr:col>13</xdr:col>
      <xdr:colOff>2317750</xdr:colOff>
      <xdr:row>27</xdr:row>
      <xdr:rowOff>476250</xdr:rowOff>
    </xdr:to>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806450" y="30511750"/>
          <a:ext cx="19640550" cy="9842500"/>
        </a:xfrm>
        <a:prstGeom prst="rect">
          <a:avLst/>
        </a:prstGeom>
        <a:gradFill>
          <a:gsLst>
            <a:gs pos="0">
              <a:srgbClr val="FFA2A1"/>
            </a:gs>
            <a:gs pos="100000">
              <a:schemeClr val="bg1"/>
            </a:gs>
            <a:gs pos="100000">
              <a:schemeClr val="bg1"/>
            </a:gs>
          </a:gsLst>
          <a:lin ang="16200000" scaled="1"/>
        </a:gradFill>
        <a:ln w="63500">
          <a:solidFill>
            <a:srgbClr val="FF0000"/>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kumimoji="1" lang="en-US" altLang="ja-JP" sz="3200" b="1">
              <a:latin typeface="+mn-ea"/>
              <a:ea typeface="+mn-ea"/>
            </a:rPr>
            <a:t>【</a:t>
          </a:r>
          <a:r>
            <a:rPr kumimoji="1" lang="ja-JP" altLang="en-US" sz="3200" b="1">
              <a:latin typeface="+mn-ea"/>
              <a:ea typeface="+mn-ea"/>
            </a:rPr>
            <a:t>担当部局</a:t>
          </a:r>
          <a:r>
            <a:rPr kumimoji="1" lang="en-US" altLang="ja-JP" sz="3200" b="1">
              <a:latin typeface="+mn-ea"/>
              <a:ea typeface="+mn-ea"/>
            </a:rPr>
            <a:t>】</a:t>
          </a:r>
        </a:p>
        <a:p>
          <a:r>
            <a:rPr kumimoji="1" lang="ja-JP" altLang="en-US" sz="3200" b="0">
              <a:latin typeface="+mn-ea"/>
              <a:ea typeface="+mn-ea"/>
            </a:rPr>
            <a:t>原則として、</a:t>
          </a:r>
          <a:r>
            <a:rPr kumimoji="1" lang="ja-JP" altLang="en-US" sz="3200" b="0" u="sng">
              <a:solidFill>
                <a:srgbClr val="FF0000"/>
              </a:solidFill>
              <a:latin typeface="+mn-ea"/>
              <a:ea typeface="+mn-ea"/>
            </a:rPr>
            <a:t>予算詳細責任者（申請者）の所属する部局が、担当部局</a:t>
          </a:r>
          <a:r>
            <a:rPr kumimoji="1" lang="ja-JP" altLang="en-US" sz="3200" b="0">
              <a:latin typeface="+mn-ea"/>
              <a:ea typeface="+mn-ea"/>
            </a:rPr>
            <a:t>となります。</a:t>
          </a:r>
          <a:endParaRPr kumimoji="1" lang="en-US" altLang="ja-JP" sz="3200" b="0">
            <a:latin typeface="+mn-ea"/>
            <a:ea typeface="+mn-ea"/>
          </a:endParaRPr>
        </a:p>
        <a:p>
          <a:r>
            <a:rPr kumimoji="1" lang="ja-JP" altLang="en-US" sz="3200" b="0" u="none">
              <a:solidFill>
                <a:sysClr val="windowText" lastClr="000000"/>
              </a:solidFill>
              <a:latin typeface="+mn-ea"/>
              <a:ea typeface="+mn-ea"/>
            </a:rPr>
            <a:t>担当部局では、学生への労働条件通知書の交付、勤務報告書の取り纏め等も行っていただきます。</a:t>
          </a:r>
          <a:endParaRPr kumimoji="1" lang="en-US" altLang="ja-JP" sz="3200" b="0" u="none">
            <a:solidFill>
              <a:sysClr val="windowText" lastClr="000000"/>
            </a:solidFill>
            <a:latin typeface="+mn-ea"/>
            <a:ea typeface="+mn-ea"/>
          </a:endParaRPr>
        </a:p>
        <a:p>
          <a:endParaRPr kumimoji="1" lang="en-US" altLang="ja-JP" sz="3200" b="0" u="none">
            <a:solidFill>
              <a:sysClr val="windowText" lastClr="000000"/>
            </a:solidFill>
            <a:latin typeface="+mn-ea"/>
            <a:ea typeface="+mn-ea"/>
          </a:endParaRPr>
        </a:p>
        <a:p>
          <a:r>
            <a:rPr kumimoji="1" lang="ja-JP" altLang="en-US" sz="3200" b="0" u="none">
              <a:solidFill>
                <a:sysClr val="windowText" lastClr="000000"/>
              </a:solidFill>
              <a:latin typeface="+mn-ea"/>
              <a:ea typeface="+mn-ea"/>
            </a:rPr>
            <a:t>予算詳細責任者が所属する部局ではなく、</a:t>
          </a:r>
          <a:endParaRPr kumimoji="1" lang="en-US" altLang="ja-JP" sz="3200" b="0" u="none">
            <a:solidFill>
              <a:sysClr val="windowText" lastClr="000000"/>
            </a:solidFill>
            <a:latin typeface="+mn-ea"/>
            <a:ea typeface="+mn-ea"/>
          </a:endParaRPr>
        </a:p>
        <a:p>
          <a:r>
            <a:rPr kumimoji="1" lang="ja-JP" altLang="en-US" sz="3200" b="0" u="sng">
              <a:solidFill>
                <a:srgbClr val="FF0000"/>
              </a:solidFill>
              <a:latin typeface="+mn-ea"/>
              <a:ea typeface="+mn-ea"/>
            </a:rPr>
            <a:t>指導教員が所属する部局を担当部局とされる場合は、</a:t>
          </a:r>
          <a:endParaRPr kumimoji="1" lang="en-US" altLang="ja-JP" sz="3200" b="0" u="sng">
            <a:solidFill>
              <a:srgbClr val="FF0000"/>
            </a:solidFill>
            <a:latin typeface="+mn-ea"/>
            <a:ea typeface="+mn-ea"/>
          </a:endParaRPr>
        </a:p>
        <a:p>
          <a:r>
            <a:rPr kumimoji="1" lang="ja-JP" altLang="en-US" sz="3200" b="0" u="sng">
              <a:solidFill>
                <a:srgbClr val="FF0000"/>
              </a:solidFill>
              <a:latin typeface="+mn-ea"/>
              <a:ea typeface="+mn-ea"/>
            </a:rPr>
            <a:t>支出申請書の署名欄には、予算詳細責任者と指導教員の署名を連名</a:t>
          </a:r>
          <a:r>
            <a:rPr kumimoji="1" lang="ja-JP" altLang="en-US" sz="3200" b="0" u="none">
              <a:solidFill>
                <a:sysClr val="windowText" lastClr="000000"/>
              </a:solidFill>
              <a:latin typeface="+mn-ea"/>
              <a:ea typeface="+mn-ea"/>
            </a:rPr>
            <a:t>でお願いします。</a:t>
          </a:r>
          <a:endParaRPr kumimoji="1" lang="en-US" altLang="ja-JP" sz="3200" b="0" u="none">
            <a:solidFill>
              <a:sysClr val="windowText" lastClr="000000"/>
            </a:solidFill>
            <a:latin typeface="+mn-ea"/>
            <a:ea typeface="+mn-ea"/>
          </a:endParaRPr>
        </a:p>
        <a:p>
          <a:endParaRPr kumimoji="1" lang="en-US" altLang="ja-JP" sz="3200" b="1" u="none">
            <a:solidFill>
              <a:sysClr val="windowText" lastClr="000000"/>
            </a:solidFill>
            <a:latin typeface="+mn-ea"/>
            <a:ea typeface="+mn-ea"/>
          </a:endParaRPr>
        </a:p>
        <a:p>
          <a:r>
            <a:rPr kumimoji="1" lang="en-US" altLang="ja-JP" sz="3200" b="1" u="none">
              <a:solidFill>
                <a:sysClr val="windowText" lastClr="000000"/>
              </a:solidFill>
              <a:latin typeface="+mn-ea"/>
              <a:ea typeface="+mn-ea"/>
            </a:rPr>
            <a:t>【</a:t>
          </a:r>
          <a:r>
            <a:rPr kumimoji="1" lang="ja-JP" altLang="en-US" sz="3200" b="1" u="none">
              <a:solidFill>
                <a:sysClr val="windowText" lastClr="000000"/>
              </a:solidFill>
              <a:latin typeface="+mn-ea"/>
              <a:ea typeface="+mn-ea"/>
            </a:rPr>
            <a:t>業務部局</a:t>
          </a:r>
          <a:r>
            <a:rPr kumimoji="1" lang="en-US" altLang="ja-JP" sz="3200" b="1" u="none">
              <a:solidFill>
                <a:sysClr val="windowText" lastClr="000000"/>
              </a:solidFill>
              <a:latin typeface="+mn-ea"/>
              <a:ea typeface="+mn-ea"/>
            </a:rPr>
            <a:t>】</a:t>
          </a:r>
        </a:p>
        <a:p>
          <a:r>
            <a:rPr kumimoji="1" lang="en-US" altLang="ja-JP" sz="3200" b="0" u="none">
              <a:solidFill>
                <a:sysClr val="windowText" lastClr="000000"/>
              </a:solidFill>
              <a:latin typeface="+mn-ea"/>
              <a:ea typeface="+mn-ea"/>
            </a:rPr>
            <a:t>TA</a:t>
          </a:r>
          <a:r>
            <a:rPr kumimoji="1" lang="ja-JP" altLang="en-US" sz="3200" b="0" u="none">
              <a:solidFill>
                <a:sysClr val="windowText" lastClr="000000"/>
              </a:solidFill>
              <a:latin typeface="+mn-ea"/>
              <a:ea typeface="+mn-ea"/>
            </a:rPr>
            <a:t>、</a:t>
          </a:r>
          <a:r>
            <a:rPr kumimoji="1" lang="en-US" altLang="ja-JP" sz="3200" b="0" u="none">
              <a:solidFill>
                <a:sysClr val="windowText" lastClr="000000"/>
              </a:solidFill>
              <a:latin typeface="+mn-ea"/>
              <a:ea typeface="+mn-ea"/>
            </a:rPr>
            <a:t>RA</a:t>
          </a:r>
          <a:r>
            <a:rPr kumimoji="1" lang="ja-JP" altLang="en-US" sz="3200" b="0" u="none">
              <a:solidFill>
                <a:sysClr val="windowText" lastClr="000000"/>
              </a:solidFill>
              <a:latin typeface="+mn-ea"/>
              <a:ea typeface="+mn-ea"/>
            </a:rPr>
            <a:t>等の学生に交付する労働条件通知書の「就業の場所」に記載されます。</a:t>
          </a:r>
        </a:p>
        <a:p>
          <a:r>
            <a:rPr kumimoji="1" lang="ja-JP" altLang="en-US" sz="3200" b="0" u="none">
              <a:solidFill>
                <a:sysClr val="windowText" lastClr="000000"/>
              </a:solidFill>
              <a:latin typeface="+mn-ea"/>
              <a:ea typeface="+mn-ea"/>
            </a:rPr>
            <a:t>申請取り纏め部局に適当な部課名・プログラム名、もしくは、</a:t>
          </a:r>
          <a:endParaRPr kumimoji="1" lang="en-US" altLang="ja-JP" sz="3200" b="0" u="none">
            <a:solidFill>
              <a:sysClr val="windowText" lastClr="000000"/>
            </a:solidFill>
            <a:latin typeface="+mn-ea"/>
            <a:ea typeface="+mn-ea"/>
          </a:endParaRPr>
        </a:p>
        <a:p>
          <a:r>
            <a:rPr kumimoji="1" lang="ja-JP" altLang="en-US" sz="3200" b="0" u="none">
              <a:solidFill>
                <a:sysClr val="windowText" lastClr="000000"/>
              </a:solidFill>
              <a:latin typeface="+mn-ea"/>
              <a:ea typeface="+mn-ea"/>
            </a:rPr>
            <a:t>指導教員や学生の所属部局から就業場所に適当な部課名を選択してください。</a:t>
          </a:r>
        </a:p>
        <a:p>
          <a:endParaRPr kumimoji="1" lang="en-US" altLang="ja-JP" sz="3200" b="0" u="none">
            <a:solidFill>
              <a:sysClr val="windowText" lastClr="000000"/>
            </a:solidFill>
            <a:latin typeface="+mn-ea"/>
            <a:ea typeface="+mn-ea"/>
          </a:endParaRPr>
        </a:p>
        <a:p>
          <a:r>
            <a:rPr kumimoji="1" lang="en-US" altLang="ja-JP" sz="3200" b="1" u="none">
              <a:solidFill>
                <a:sysClr val="windowText" lastClr="000000"/>
              </a:solidFill>
              <a:latin typeface="+mn-ea"/>
              <a:ea typeface="+mn-ea"/>
            </a:rPr>
            <a:t>【</a:t>
          </a:r>
          <a:r>
            <a:rPr kumimoji="1" lang="ja-JP" altLang="en-US" sz="3200" b="1" u="none">
              <a:solidFill>
                <a:sysClr val="windowText" lastClr="000000"/>
              </a:solidFill>
              <a:latin typeface="+mn-ea"/>
              <a:ea typeface="+mn-ea"/>
            </a:rPr>
            <a:t>系等名称</a:t>
          </a:r>
          <a:r>
            <a:rPr kumimoji="1" lang="en-US" altLang="ja-JP" sz="3200" b="1" u="none">
              <a:solidFill>
                <a:sysClr val="windowText" lastClr="000000"/>
              </a:solidFill>
              <a:latin typeface="+mn-ea"/>
              <a:ea typeface="+mn-ea"/>
            </a:rPr>
            <a:t>】</a:t>
          </a:r>
        </a:p>
        <a:p>
          <a:r>
            <a:rPr kumimoji="1" lang="ja-JP" altLang="en-US" sz="3200" b="0" u="none">
              <a:solidFill>
                <a:sysClr val="windowText" lastClr="000000"/>
              </a:solidFill>
              <a:latin typeface="+mn-ea"/>
              <a:ea typeface="+mn-ea"/>
            </a:rPr>
            <a:t>「業務部局」で、各学院・リベラルアーツ研究教育院・科学技術創成研究院を選択した場合には、</a:t>
          </a:r>
          <a:endParaRPr kumimoji="1" lang="en-US" altLang="ja-JP" sz="3200" b="0" u="none">
            <a:solidFill>
              <a:sysClr val="windowText" lastClr="000000"/>
            </a:solidFill>
            <a:latin typeface="+mn-ea"/>
            <a:ea typeface="+mn-ea"/>
          </a:endParaRPr>
        </a:p>
        <a:p>
          <a:r>
            <a:rPr kumimoji="1" lang="ja-JP" altLang="en-US" sz="3200" b="0" u="none">
              <a:solidFill>
                <a:sysClr val="windowText" lastClr="000000"/>
              </a:solidFill>
              <a:latin typeface="+mn-ea"/>
              <a:ea typeface="+mn-ea"/>
            </a:rPr>
            <a:t>系統名称についてもリストから選択してください。</a:t>
          </a:r>
        </a:p>
        <a:p>
          <a:endParaRPr kumimoji="1" lang="ja-JP" altLang="en-US" sz="3200" b="0" u="none">
            <a:solidFill>
              <a:sysClr val="windowText" lastClr="000000"/>
            </a:solidFill>
            <a:latin typeface="+mn-ea"/>
            <a:ea typeface="+mn-ea"/>
          </a:endParaRPr>
        </a:p>
      </xdr:txBody>
    </xdr:sp>
    <xdr:clientData/>
  </xdr:twoCellAnchor>
  <xdr:twoCellAnchor>
    <xdr:from>
      <xdr:col>9</xdr:col>
      <xdr:colOff>698500</xdr:colOff>
      <xdr:row>1</xdr:row>
      <xdr:rowOff>635000</xdr:rowOff>
    </xdr:from>
    <xdr:to>
      <xdr:col>16</xdr:col>
      <xdr:colOff>1600200</xdr:colOff>
      <xdr:row>2</xdr:row>
      <xdr:rowOff>1270000</xdr:rowOff>
    </xdr:to>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14033500" y="2197100"/>
          <a:ext cx="10960100" cy="2197100"/>
        </a:xfrm>
        <a:prstGeom prst="rect">
          <a:avLst/>
        </a:prstGeom>
        <a:solidFill>
          <a:srgbClr val="FFFF00"/>
        </a:solidFill>
        <a:ln>
          <a:solidFill>
            <a:schemeClr val="tx1"/>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algn="ctr"/>
          <a:r>
            <a:rPr kumimoji="1" lang="en-US" altLang="ja-JP" sz="3200" b="1">
              <a:latin typeface="+mn-ea"/>
              <a:ea typeface="+mn-ea"/>
            </a:rPr>
            <a:t>【</a:t>
          </a:r>
          <a:r>
            <a:rPr kumimoji="1" lang="ja-JP" altLang="en-US" sz="3200" b="1">
              <a:latin typeface="+mn-ea"/>
              <a:ea typeface="+mn-ea"/>
            </a:rPr>
            <a:t>開始月</a:t>
          </a:r>
          <a:r>
            <a:rPr kumimoji="1" lang="en-US" altLang="ja-JP" sz="3200" b="1">
              <a:latin typeface="+mn-ea"/>
              <a:ea typeface="+mn-ea"/>
            </a:rPr>
            <a:t>】【</a:t>
          </a:r>
          <a:r>
            <a:rPr kumimoji="1" lang="ja-JP" altLang="en-US" sz="3200" b="1">
              <a:latin typeface="+mn-ea"/>
              <a:ea typeface="+mn-ea"/>
            </a:rPr>
            <a:t>職種</a:t>
          </a:r>
          <a:r>
            <a:rPr kumimoji="1" lang="en-US" altLang="ja-JP" sz="3200" b="1">
              <a:latin typeface="+mn-ea"/>
              <a:ea typeface="+mn-ea"/>
            </a:rPr>
            <a:t>】</a:t>
          </a:r>
          <a:r>
            <a:rPr kumimoji="1" lang="ja-JP" altLang="en-US" sz="3200" b="1">
              <a:latin typeface="+mn-ea"/>
              <a:ea typeface="+mn-ea"/>
            </a:rPr>
            <a:t>ごとに申請ファイルを作成してください。</a:t>
          </a:r>
          <a:endParaRPr kumimoji="1" lang="ja-JP" altLang="en-US" sz="3200" b="1" u="sng">
            <a:solidFill>
              <a:srgbClr val="FF0000"/>
            </a:solidFill>
            <a:latin typeface="+mn-ea"/>
            <a:ea typeface="+mn-ea"/>
          </a:endParaRPr>
        </a:p>
      </xdr:txBody>
    </xdr:sp>
    <xdr:clientData/>
  </xdr:twoCellAnchor>
  <xdr:twoCellAnchor>
    <xdr:from>
      <xdr:col>6</xdr:col>
      <xdr:colOff>1428750</xdr:colOff>
      <xdr:row>0</xdr:row>
      <xdr:rowOff>889002</xdr:rowOff>
    </xdr:from>
    <xdr:to>
      <xdr:col>9</xdr:col>
      <xdr:colOff>698500</xdr:colOff>
      <xdr:row>2</xdr:row>
      <xdr:rowOff>171450</xdr:rowOff>
    </xdr:to>
    <xdr:cxnSp macro="">
      <xdr:nvCxnSpPr>
        <xdr:cNvPr id="43" name="直線矢印コネクタ 42">
          <a:extLst>
            <a:ext uri="{FF2B5EF4-FFF2-40B4-BE49-F238E27FC236}">
              <a16:creationId xmlns:a16="http://schemas.microsoft.com/office/drawing/2014/main" id="{00000000-0008-0000-0300-00002B000000}"/>
            </a:ext>
          </a:extLst>
        </xdr:cNvPr>
        <xdr:cNvCxnSpPr>
          <a:stCxn id="41" idx="1"/>
        </xdr:cNvCxnSpPr>
      </xdr:nvCxnSpPr>
      <xdr:spPr>
        <a:xfrm flipH="1" flipV="1">
          <a:off x="8058150" y="889002"/>
          <a:ext cx="5975350" cy="2406648"/>
        </a:xfrm>
        <a:prstGeom prst="straightConnector1">
          <a:avLst/>
        </a:prstGeom>
        <a:ln w="254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666750</xdr:colOff>
      <xdr:row>12</xdr:row>
      <xdr:rowOff>31750</xdr:rowOff>
    </xdr:from>
    <xdr:to>
      <xdr:col>17</xdr:col>
      <xdr:colOff>698500</xdr:colOff>
      <xdr:row>19</xdr:row>
      <xdr:rowOff>730250</xdr:rowOff>
    </xdr:to>
    <xdr:cxnSp macro="">
      <xdr:nvCxnSpPr>
        <xdr:cNvPr id="49" name="直線矢印コネクタ 48">
          <a:extLst>
            <a:ext uri="{FF2B5EF4-FFF2-40B4-BE49-F238E27FC236}">
              <a16:creationId xmlns:a16="http://schemas.microsoft.com/office/drawing/2014/main" id="{00000000-0008-0000-0300-000031000000}"/>
            </a:ext>
          </a:extLst>
        </xdr:cNvPr>
        <xdr:cNvCxnSpPr/>
      </xdr:nvCxnSpPr>
      <xdr:spPr>
        <a:xfrm flipV="1">
          <a:off x="26797000" y="17748250"/>
          <a:ext cx="31750" cy="6921500"/>
        </a:xfrm>
        <a:prstGeom prst="straightConnector1">
          <a:avLst/>
        </a:prstGeom>
        <a:ln w="63500">
          <a:solidFill>
            <a:srgbClr val="00206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241300</xdr:colOff>
      <xdr:row>15</xdr:row>
      <xdr:rowOff>1231900</xdr:rowOff>
    </xdr:from>
    <xdr:to>
      <xdr:col>50</xdr:col>
      <xdr:colOff>711200</xdr:colOff>
      <xdr:row>18</xdr:row>
      <xdr:rowOff>342900</xdr:rowOff>
    </xdr:to>
    <xdr:sp macro="" textlink="">
      <xdr:nvSpPr>
        <xdr:cNvPr id="45" name="テキスト ボックス 44">
          <a:extLst>
            <a:ext uri="{FF2B5EF4-FFF2-40B4-BE49-F238E27FC236}">
              <a16:creationId xmlns:a16="http://schemas.microsoft.com/office/drawing/2014/main" id="{196100F6-DFA9-42E1-B022-0670B6E8CA90}"/>
            </a:ext>
          </a:extLst>
        </xdr:cNvPr>
        <xdr:cNvSpPr txBox="1"/>
      </xdr:nvSpPr>
      <xdr:spPr>
        <a:xfrm>
          <a:off x="51828700" y="26416000"/>
          <a:ext cx="11785600" cy="3683000"/>
        </a:xfrm>
        <a:prstGeom prst="rect">
          <a:avLst/>
        </a:prstGeom>
        <a:gradFill>
          <a:gsLst>
            <a:gs pos="100000">
              <a:schemeClr val="bg1"/>
            </a:gs>
            <a:gs pos="100000">
              <a:schemeClr val="bg1"/>
            </a:gs>
            <a:gs pos="0">
              <a:srgbClr val="CCFF66"/>
            </a:gs>
            <a:gs pos="100000">
              <a:schemeClr val="bg1"/>
            </a:gs>
          </a:gsLst>
          <a:lin ang="16200000" scaled="1"/>
        </a:gradFill>
        <a:ln>
          <a:solidFill>
            <a:schemeClr val="tx1"/>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備考欄</a:t>
          </a:r>
          <a:r>
            <a:rPr kumimoji="1" lang="en-US" altLang="ja-JP" sz="3200" b="1">
              <a:latin typeface="+mn-ea"/>
              <a:ea typeface="+mn-ea"/>
            </a:rPr>
            <a:t>】</a:t>
          </a:r>
        </a:p>
        <a:p>
          <a:r>
            <a:rPr kumimoji="1" lang="ja-JP" altLang="en-US" sz="3200" b="0">
              <a:solidFill>
                <a:schemeClr val="dk1"/>
              </a:solidFill>
              <a:effectLst/>
              <a:latin typeface="+mn-ea"/>
              <a:ea typeface="+mn-ea"/>
              <a:cs typeface="+mn-cs"/>
            </a:rPr>
            <a:t>　</a:t>
          </a:r>
          <a:r>
            <a:rPr kumimoji="1" lang="ja-JP" altLang="ja-JP" sz="3200" b="0">
              <a:solidFill>
                <a:schemeClr val="dk1"/>
              </a:solidFill>
              <a:effectLst/>
              <a:latin typeface="+mn-ea"/>
              <a:ea typeface="+mn-ea"/>
              <a:cs typeface="+mn-cs"/>
            </a:rPr>
            <a:t>備考欄</a:t>
          </a:r>
          <a:r>
            <a:rPr kumimoji="1" lang="ja-JP" altLang="en-US" sz="3200" b="0">
              <a:solidFill>
                <a:schemeClr val="dk1"/>
              </a:solidFill>
              <a:effectLst/>
              <a:latin typeface="+mn-ea"/>
              <a:ea typeface="+mn-ea"/>
              <a:cs typeface="+mn-cs"/>
            </a:rPr>
            <a:t>に入力された</a:t>
          </a:r>
          <a:r>
            <a:rPr kumimoji="1" lang="ja-JP" altLang="ja-JP" sz="3200" b="0">
              <a:solidFill>
                <a:schemeClr val="dk1"/>
              </a:solidFill>
              <a:effectLst/>
              <a:latin typeface="+mn-ea"/>
              <a:ea typeface="+mn-ea"/>
              <a:cs typeface="+mn-cs"/>
            </a:rPr>
            <a:t>内容が</a:t>
          </a:r>
          <a:r>
            <a:rPr kumimoji="1" lang="ja-JP" altLang="en-US" sz="3200" b="0">
              <a:solidFill>
                <a:schemeClr val="dk1"/>
              </a:solidFill>
              <a:effectLst/>
              <a:latin typeface="+mn-ea"/>
              <a:ea typeface="+mn-ea"/>
              <a:cs typeface="+mn-cs"/>
            </a:rPr>
            <a:t>、支出申請書に</a:t>
          </a:r>
          <a:r>
            <a:rPr kumimoji="1" lang="ja-JP" altLang="ja-JP" sz="3200" b="0">
              <a:solidFill>
                <a:schemeClr val="dk1"/>
              </a:solidFill>
              <a:effectLst/>
              <a:latin typeface="+mn-ea"/>
              <a:ea typeface="+mn-ea"/>
              <a:cs typeface="+mn-cs"/>
            </a:rPr>
            <a:t>反映されます</a:t>
          </a:r>
          <a:r>
            <a:rPr kumimoji="1" lang="ja-JP" altLang="en-US" sz="3200" b="0">
              <a:solidFill>
                <a:schemeClr val="dk1"/>
              </a:solidFill>
              <a:effectLst/>
              <a:latin typeface="+mn-ea"/>
              <a:ea typeface="+mn-ea"/>
              <a:cs typeface="+mn-cs"/>
            </a:rPr>
            <a:t>。</a:t>
          </a:r>
          <a:endParaRPr kumimoji="1" lang="en-US" altLang="ja-JP" sz="3200" b="0">
            <a:solidFill>
              <a:schemeClr val="dk1"/>
            </a:solidFill>
            <a:effectLst/>
            <a:latin typeface="+mn-ea"/>
            <a:ea typeface="+mn-ea"/>
            <a:cs typeface="+mn-cs"/>
          </a:endParaRPr>
        </a:p>
        <a:p>
          <a:r>
            <a:rPr kumimoji="1" lang="ja-JP" altLang="en-US" sz="3200" b="0">
              <a:solidFill>
                <a:schemeClr val="dk1"/>
              </a:solidFill>
              <a:effectLst/>
              <a:latin typeface="+mn-ea"/>
              <a:ea typeface="+mn-ea"/>
              <a:cs typeface="+mn-cs"/>
            </a:rPr>
            <a:t>　</a:t>
          </a:r>
          <a:r>
            <a:rPr kumimoji="1" lang="ja-JP" altLang="ja-JP" sz="3200" b="0">
              <a:solidFill>
                <a:schemeClr val="dk1"/>
              </a:solidFill>
              <a:effectLst/>
              <a:latin typeface="+mn-lt"/>
              <a:ea typeface="+mn-ea"/>
              <a:cs typeface="+mn-cs"/>
            </a:rPr>
            <a:t>留意事項がある場合や</a:t>
          </a:r>
          <a:endParaRPr lang="ja-JP" altLang="ja-JP" sz="3200">
            <a:effectLst/>
          </a:endParaRPr>
        </a:p>
        <a:p>
          <a:r>
            <a:rPr kumimoji="1" lang="ja-JP" altLang="ja-JP" sz="3200" b="0">
              <a:solidFill>
                <a:schemeClr val="dk1"/>
              </a:solidFill>
              <a:effectLst/>
              <a:latin typeface="+mn-lt"/>
              <a:ea typeface="+mn-ea"/>
              <a:cs typeface="+mn-cs"/>
            </a:rPr>
            <a:t>　バイアウト制度のプロジェクト名等を記載してください。</a:t>
          </a:r>
          <a:endParaRPr lang="ja-JP" altLang="ja-JP" sz="3200">
            <a:effectLst/>
          </a:endParaRPr>
        </a:p>
        <a:p>
          <a:endParaRPr kumimoji="1" lang="en-US" altLang="ja-JP" sz="3200" b="0">
            <a:solidFill>
              <a:schemeClr val="dk1"/>
            </a:solidFill>
            <a:effectLst/>
            <a:latin typeface="+mn-ea"/>
            <a:ea typeface="+mn-ea"/>
            <a:cs typeface="+mn-cs"/>
          </a:endParaRPr>
        </a:p>
        <a:p>
          <a:r>
            <a:rPr kumimoji="1" lang="ja-JP" altLang="en-US" sz="3200" b="0">
              <a:solidFill>
                <a:schemeClr val="dk1"/>
              </a:solidFill>
              <a:effectLst/>
              <a:latin typeface="+mn-ea"/>
              <a:ea typeface="+mn-ea"/>
              <a:cs typeface="+mn-cs"/>
            </a:rPr>
            <a:t>　</a:t>
          </a:r>
          <a:endParaRPr kumimoji="1" lang="en-US" altLang="ja-JP" sz="2800" b="1">
            <a:latin typeface="+mn-ea"/>
            <a:ea typeface="+mn-ea"/>
          </a:endParaRPr>
        </a:p>
      </xdr:txBody>
    </xdr:sp>
    <xdr:clientData/>
  </xdr:twoCellAnchor>
  <xdr:twoCellAnchor>
    <xdr:from>
      <xdr:col>43</xdr:col>
      <xdr:colOff>419100</xdr:colOff>
      <xdr:row>11</xdr:row>
      <xdr:rowOff>1460500</xdr:rowOff>
    </xdr:from>
    <xdr:to>
      <xdr:col>48</xdr:col>
      <xdr:colOff>381000</xdr:colOff>
      <xdr:row>15</xdr:row>
      <xdr:rowOff>1143000</xdr:rowOff>
    </xdr:to>
    <xdr:cxnSp macro="">
      <xdr:nvCxnSpPr>
        <xdr:cNvPr id="46" name="直線矢印コネクタ 45">
          <a:extLst>
            <a:ext uri="{FF2B5EF4-FFF2-40B4-BE49-F238E27FC236}">
              <a16:creationId xmlns:a16="http://schemas.microsoft.com/office/drawing/2014/main" id="{DB8D2138-6836-4613-A8DF-20A76ECB15B1}"/>
            </a:ext>
          </a:extLst>
        </xdr:cNvPr>
        <xdr:cNvCxnSpPr/>
      </xdr:nvCxnSpPr>
      <xdr:spPr>
        <a:xfrm flipV="1">
          <a:off x="54063900" y="20548600"/>
          <a:ext cx="6362700" cy="577850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476250</xdr:colOff>
      <xdr:row>8</xdr:row>
      <xdr:rowOff>1365250</xdr:rowOff>
    </xdr:from>
    <xdr:to>
      <xdr:col>47</xdr:col>
      <xdr:colOff>317500</xdr:colOff>
      <xdr:row>13</xdr:row>
      <xdr:rowOff>31750</xdr:rowOff>
    </xdr:to>
    <xdr:sp macro="" textlink="">
      <xdr:nvSpPr>
        <xdr:cNvPr id="64" name="四角形: 角を丸くする 63">
          <a:extLst>
            <a:ext uri="{FF2B5EF4-FFF2-40B4-BE49-F238E27FC236}">
              <a16:creationId xmlns:a16="http://schemas.microsoft.com/office/drawing/2014/main" id="{57A21277-53DF-48EF-89C1-58CBB423606B}"/>
            </a:ext>
          </a:extLst>
        </xdr:cNvPr>
        <xdr:cNvSpPr/>
      </xdr:nvSpPr>
      <xdr:spPr>
        <a:xfrm>
          <a:off x="51403250" y="15017750"/>
          <a:ext cx="7810500" cy="7397750"/>
        </a:xfrm>
        <a:prstGeom prst="roundRect">
          <a:avLst/>
        </a:prstGeom>
        <a:solidFill>
          <a:srgbClr val="FF0000">
            <a:alpha val="19000"/>
          </a:srgb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1682750</xdr:colOff>
      <xdr:row>8</xdr:row>
      <xdr:rowOff>1746250</xdr:rowOff>
    </xdr:from>
    <xdr:to>
      <xdr:col>18</xdr:col>
      <xdr:colOff>158750</xdr:colOff>
      <xdr:row>12</xdr:row>
      <xdr:rowOff>476250</xdr:rowOff>
    </xdr:to>
    <xdr:sp macro="" textlink="">
      <xdr:nvSpPr>
        <xdr:cNvPr id="3" name="四角形: 角を丸くする 2">
          <a:extLst>
            <a:ext uri="{FF2B5EF4-FFF2-40B4-BE49-F238E27FC236}">
              <a16:creationId xmlns:a16="http://schemas.microsoft.com/office/drawing/2014/main" id="{CBBA7CC4-B896-46EC-81FF-B15DD9EA47C7}"/>
            </a:ext>
          </a:extLst>
        </xdr:cNvPr>
        <xdr:cNvSpPr/>
      </xdr:nvSpPr>
      <xdr:spPr>
        <a:xfrm>
          <a:off x="25908000" y="15398750"/>
          <a:ext cx="2286000" cy="5937250"/>
        </a:xfrm>
        <a:prstGeom prst="roundRect">
          <a:avLst/>
        </a:prstGeom>
        <a:solidFill>
          <a:schemeClr val="tx2">
            <a:lumMod val="60000"/>
            <a:lumOff val="40000"/>
            <a:alpha val="3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635000</xdr:colOff>
      <xdr:row>8</xdr:row>
      <xdr:rowOff>1968500</xdr:rowOff>
    </xdr:from>
    <xdr:to>
      <xdr:col>24</xdr:col>
      <xdr:colOff>190500</xdr:colOff>
      <xdr:row>12</xdr:row>
      <xdr:rowOff>285750</xdr:rowOff>
    </xdr:to>
    <xdr:sp macro="" textlink="">
      <xdr:nvSpPr>
        <xdr:cNvPr id="25" name="四角形: 角を丸くする 24">
          <a:extLst>
            <a:ext uri="{FF2B5EF4-FFF2-40B4-BE49-F238E27FC236}">
              <a16:creationId xmlns:a16="http://schemas.microsoft.com/office/drawing/2014/main" id="{27C76877-83BC-4B27-86A3-125059CE6DCB}"/>
            </a:ext>
          </a:extLst>
        </xdr:cNvPr>
        <xdr:cNvSpPr/>
      </xdr:nvSpPr>
      <xdr:spPr>
        <a:xfrm>
          <a:off x="29622750" y="13176250"/>
          <a:ext cx="8953500" cy="4826000"/>
        </a:xfrm>
        <a:prstGeom prst="roundRect">
          <a:avLst/>
        </a:prstGeom>
        <a:solidFill>
          <a:srgbClr val="FF0000">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2159000</xdr:colOff>
      <xdr:row>6</xdr:row>
      <xdr:rowOff>889000</xdr:rowOff>
    </xdr:from>
    <xdr:to>
      <xdr:col>20</xdr:col>
      <xdr:colOff>2159000</xdr:colOff>
      <xdr:row>8</xdr:row>
      <xdr:rowOff>2000250</xdr:rowOff>
    </xdr:to>
    <xdr:cxnSp macro="">
      <xdr:nvCxnSpPr>
        <xdr:cNvPr id="44" name="直線矢印コネクタ 43">
          <a:extLst>
            <a:ext uri="{FF2B5EF4-FFF2-40B4-BE49-F238E27FC236}">
              <a16:creationId xmlns:a16="http://schemas.microsoft.com/office/drawing/2014/main" id="{81669BCB-02F9-4B2C-8F65-3F7DF8FBB798}"/>
            </a:ext>
          </a:extLst>
        </xdr:cNvPr>
        <xdr:cNvCxnSpPr/>
      </xdr:nvCxnSpPr>
      <xdr:spPr>
        <a:xfrm>
          <a:off x="32099250" y="10223500"/>
          <a:ext cx="0" cy="2984500"/>
        </a:xfrm>
        <a:prstGeom prst="straightConnector1">
          <a:avLst/>
        </a:prstGeom>
        <a:ln w="635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9</xdr:row>
      <xdr:rowOff>31750</xdr:rowOff>
    </xdr:from>
    <xdr:to>
      <xdr:col>15</xdr:col>
      <xdr:colOff>254000</xdr:colOff>
      <xdr:row>12</xdr:row>
      <xdr:rowOff>381000</xdr:rowOff>
    </xdr:to>
    <xdr:sp macro="" textlink="">
      <xdr:nvSpPr>
        <xdr:cNvPr id="47" name="四角形: 角を丸くする 46">
          <a:extLst>
            <a:ext uri="{FF2B5EF4-FFF2-40B4-BE49-F238E27FC236}">
              <a16:creationId xmlns:a16="http://schemas.microsoft.com/office/drawing/2014/main" id="{2375AF5E-8738-4A94-AAE7-9604478FE373}"/>
            </a:ext>
          </a:extLst>
        </xdr:cNvPr>
        <xdr:cNvSpPr/>
      </xdr:nvSpPr>
      <xdr:spPr>
        <a:xfrm>
          <a:off x="18415000" y="13271500"/>
          <a:ext cx="5302250" cy="4826000"/>
        </a:xfrm>
        <a:prstGeom prst="roundRect">
          <a:avLst/>
        </a:prstGeom>
        <a:solidFill>
          <a:srgbClr val="FF0000">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1492250</xdr:colOff>
      <xdr:row>7</xdr:row>
      <xdr:rowOff>730250</xdr:rowOff>
    </xdr:from>
    <xdr:to>
      <xdr:col>13</xdr:col>
      <xdr:colOff>1524000</xdr:colOff>
      <xdr:row>9</xdr:row>
      <xdr:rowOff>63500</xdr:rowOff>
    </xdr:to>
    <xdr:cxnSp macro="">
      <xdr:nvCxnSpPr>
        <xdr:cNvPr id="48" name="直線矢印コネクタ 47">
          <a:extLst>
            <a:ext uri="{FF2B5EF4-FFF2-40B4-BE49-F238E27FC236}">
              <a16:creationId xmlns:a16="http://schemas.microsoft.com/office/drawing/2014/main" id="{ECB1C9CC-730F-4FE3-B60F-112AB877C87D}"/>
            </a:ext>
          </a:extLst>
        </xdr:cNvPr>
        <xdr:cNvCxnSpPr/>
      </xdr:nvCxnSpPr>
      <xdr:spPr>
        <a:xfrm>
          <a:off x="19621500" y="11747500"/>
          <a:ext cx="31750" cy="2889250"/>
        </a:xfrm>
        <a:prstGeom prst="straightConnector1">
          <a:avLst/>
        </a:prstGeom>
        <a:ln w="635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9</xdr:row>
      <xdr:rowOff>0</xdr:rowOff>
    </xdr:from>
    <xdr:to>
      <xdr:col>9</xdr:col>
      <xdr:colOff>444500</xdr:colOff>
      <xdr:row>12</xdr:row>
      <xdr:rowOff>285750</xdr:rowOff>
    </xdr:to>
    <xdr:sp macro="" textlink="">
      <xdr:nvSpPr>
        <xdr:cNvPr id="62" name="四角形: 角を丸くする 61">
          <a:extLst>
            <a:ext uri="{FF2B5EF4-FFF2-40B4-BE49-F238E27FC236}">
              <a16:creationId xmlns:a16="http://schemas.microsoft.com/office/drawing/2014/main" id="{9AA48AE3-C615-4DB2-8654-8516EB34FC15}"/>
            </a:ext>
          </a:extLst>
        </xdr:cNvPr>
        <xdr:cNvSpPr/>
      </xdr:nvSpPr>
      <xdr:spPr>
        <a:xfrm>
          <a:off x="6381750" y="13239750"/>
          <a:ext cx="8286750" cy="4762500"/>
        </a:xfrm>
        <a:prstGeom prst="roundRect">
          <a:avLst/>
        </a:prstGeom>
        <a:solidFill>
          <a:srgbClr val="FF0000">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1682750</xdr:colOff>
      <xdr:row>12</xdr:row>
      <xdr:rowOff>285750</xdr:rowOff>
    </xdr:from>
    <xdr:to>
      <xdr:col>6</xdr:col>
      <xdr:colOff>1714500</xdr:colOff>
      <xdr:row>19</xdr:row>
      <xdr:rowOff>762000</xdr:rowOff>
    </xdr:to>
    <xdr:cxnSp macro="">
      <xdr:nvCxnSpPr>
        <xdr:cNvPr id="67" name="直線矢印コネクタ 66">
          <a:extLst>
            <a:ext uri="{FF2B5EF4-FFF2-40B4-BE49-F238E27FC236}">
              <a16:creationId xmlns:a16="http://schemas.microsoft.com/office/drawing/2014/main" id="{CA72104F-7B4B-4CEE-A762-62D892AEFC1E}"/>
            </a:ext>
          </a:extLst>
        </xdr:cNvPr>
        <xdr:cNvCxnSpPr/>
      </xdr:nvCxnSpPr>
      <xdr:spPr>
        <a:xfrm flipV="1">
          <a:off x="8286750" y="20923250"/>
          <a:ext cx="31750" cy="10509250"/>
        </a:xfrm>
        <a:prstGeom prst="straightConnector1">
          <a:avLst/>
        </a:prstGeom>
        <a:ln w="635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158750</xdr:colOff>
      <xdr:row>13</xdr:row>
      <xdr:rowOff>501650</xdr:rowOff>
    </xdr:from>
    <xdr:to>
      <xdr:col>6</xdr:col>
      <xdr:colOff>920750</xdr:colOff>
      <xdr:row>15</xdr:row>
      <xdr:rowOff>285750</xdr:rowOff>
    </xdr:to>
    <xdr:sp macro="" textlink="">
      <xdr:nvSpPr>
        <xdr:cNvPr id="69" name="テキスト ボックス 68">
          <a:extLst>
            <a:ext uri="{FF2B5EF4-FFF2-40B4-BE49-F238E27FC236}">
              <a16:creationId xmlns:a16="http://schemas.microsoft.com/office/drawing/2014/main" id="{B69DE591-5BDB-4214-A64E-FA09DD94E144}"/>
            </a:ext>
          </a:extLst>
        </xdr:cNvPr>
        <xdr:cNvSpPr txBox="1"/>
      </xdr:nvSpPr>
      <xdr:spPr>
        <a:xfrm>
          <a:off x="1809750" y="22885400"/>
          <a:ext cx="6635750" cy="2832100"/>
        </a:xfrm>
        <a:prstGeom prst="rect">
          <a:avLst/>
        </a:prstGeom>
        <a:solidFill>
          <a:srgbClr val="FFFF00"/>
        </a:solidFill>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r>
            <a:rPr kumimoji="1" lang="en-US" altLang="ja-JP" sz="3200" b="1">
              <a:solidFill>
                <a:sysClr val="windowText" lastClr="000000"/>
              </a:solidFill>
              <a:latin typeface="+mn-ea"/>
              <a:ea typeface="+mn-ea"/>
            </a:rPr>
            <a:t>【</a:t>
          </a:r>
          <a:r>
            <a:rPr kumimoji="1" lang="ja-JP" altLang="en-US" sz="3200" b="1">
              <a:solidFill>
                <a:sysClr val="windowText" lastClr="000000"/>
              </a:solidFill>
              <a:latin typeface="+mn-ea"/>
              <a:ea typeface="+mn-ea"/>
            </a:rPr>
            <a:t>職名</a:t>
          </a:r>
          <a:r>
            <a:rPr kumimoji="1" lang="en-US" altLang="ja-JP" sz="3200" b="1">
              <a:solidFill>
                <a:sysClr val="windowText" lastClr="000000"/>
              </a:solidFill>
              <a:latin typeface="+mn-ea"/>
              <a:ea typeface="+mn-ea"/>
            </a:rPr>
            <a:t>1】</a:t>
          </a:r>
        </a:p>
        <a:p>
          <a:r>
            <a:rPr kumimoji="1" lang="ja-JP" altLang="en-US" sz="3200">
              <a:solidFill>
                <a:sysClr val="windowText" lastClr="000000"/>
              </a:solidFill>
              <a:latin typeface="+mn-ea"/>
              <a:ea typeface="+mn-ea"/>
            </a:rPr>
            <a:t>該当する職種を選択してください。</a:t>
          </a:r>
        </a:p>
      </xdr:txBody>
    </xdr:sp>
    <xdr:clientData/>
  </xdr:twoCellAnchor>
  <xdr:twoCellAnchor>
    <xdr:from>
      <xdr:col>1</xdr:col>
      <xdr:colOff>508000</xdr:colOff>
      <xdr:row>11</xdr:row>
      <xdr:rowOff>1257300</xdr:rowOff>
    </xdr:from>
    <xdr:to>
      <xdr:col>2</xdr:col>
      <xdr:colOff>419100</xdr:colOff>
      <xdr:row>13</xdr:row>
      <xdr:rowOff>539750</xdr:rowOff>
    </xdr:to>
    <xdr:cxnSp macro="">
      <xdr:nvCxnSpPr>
        <xdr:cNvPr id="70" name="直線矢印コネクタ 69">
          <a:extLst>
            <a:ext uri="{FF2B5EF4-FFF2-40B4-BE49-F238E27FC236}">
              <a16:creationId xmlns:a16="http://schemas.microsoft.com/office/drawing/2014/main" id="{DF000CAB-9CA3-4338-9017-FE68E10C85A1}"/>
            </a:ext>
          </a:extLst>
        </xdr:cNvPr>
        <xdr:cNvCxnSpPr/>
      </xdr:nvCxnSpPr>
      <xdr:spPr>
        <a:xfrm flipV="1">
          <a:off x="1238250" y="20370800"/>
          <a:ext cx="800100" cy="23304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666750</xdr:colOff>
      <xdr:row>8</xdr:row>
      <xdr:rowOff>1778000</xdr:rowOff>
    </xdr:from>
    <xdr:to>
      <xdr:col>11</xdr:col>
      <xdr:colOff>508000</xdr:colOff>
      <xdr:row>10</xdr:row>
      <xdr:rowOff>571500</xdr:rowOff>
    </xdr:to>
    <xdr:sp macro="" textlink="">
      <xdr:nvSpPr>
        <xdr:cNvPr id="72" name="四角形: 角を丸くする 71">
          <a:extLst>
            <a:ext uri="{FF2B5EF4-FFF2-40B4-BE49-F238E27FC236}">
              <a16:creationId xmlns:a16="http://schemas.microsoft.com/office/drawing/2014/main" id="{D9257E34-0D22-47D2-AE01-85E040023F4D}"/>
            </a:ext>
          </a:extLst>
        </xdr:cNvPr>
        <xdr:cNvSpPr/>
      </xdr:nvSpPr>
      <xdr:spPr>
        <a:xfrm>
          <a:off x="14890750" y="15430500"/>
          <a:ext cx="2286000" cy="2952750"/>
        </a:xfrm>
        <a:prstGeom prst="roundRect">
          <a:avLst/>
        </a:prstGeom>
        <a:solidFill>
          <a:schemeClr val="tx2">
            <a:lumMod val="60000"/>
            <a:lumOff val="40000"/>
            <a:alpha val="3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228600</xdr:colOff>
      <xdr:row>13</xdr:row>
      <xdr:rowOff>571500</xdr:rowOff>
    </xdr:from>
    <xdr:to>
      <xdr:col>55</xdr:col>
      <xdr:colOff>342900</xdr:colOff>
      <xdr:row>15</xdr:row>
      <xdr:rowOff>800100</xdr:rowOff>
    </xdr:to>
    <xdr:sp macro="" textlink="">
      <xdr:nvSpPr>
        <xdr:cNvPr id="50" name="テキスト ボックス 49">
          <a:extLst>
            <a:ext uri="{FF2B5EF4-FFF2-40B4-BE49-F238E27FC236}">
              <a16:creationId xmlns:a16="http://schemas.microsoft.com/office/drawing/2014/main" id="{E1BB1A02-67BD-484F-B800-6A1E87C03FB9}"/>
            </a:ext>
          </a:extLst>
        </xdr:cNvPr>
        <xdr:cNvSpPr txBox="1"/>
      </xdr:nvSpPr>
      <xdr:spPr>
        <a:xfrm>
          <a:off x="57950100" y="22707600"/>
          <a:ext cx="11391900" cy="3276600"/>
        </a:xfrm>
        <a:prstGeom prst="rect">
          <a:avLst/>
        </a:prstGeom>
        <a:gradFill>
          <a:gsLst>
            <a:gs pos="0">
              <a:srgbClr val="FFA2A1"/>
            </a:gs>
            <a:gs pos="100000">
              <a:schemeClr val="bg1"/>
            </a:gs>
            <a:gs pos="100000">
              <a:srgbClr val="FFA2A1"/>
            </a:gs>
            <a:gs pos="85000">
              <a:schemeClr val="bg1"/>
            </a:gs>
          </a:gsLst>
          <a:lin ang="16200000" scaled="0"/>
        </a:gradFill>
        <a:ln>
          <a:solidFill>
            <a:srgbClr val="FF0000"/>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東京科学大以外への扶養控除等（異動）申告書の提出状況</a:t>
          </a:r>
          <a:r>
            <a:rPr kumimoji="1" lang="en-US" altLang="ja-JP" sz="3200" b="1">
              <a:latin typeface="+mn-ea"/>
              <a:ea typeface="+mn-ea"/>
            </a:rPr>
            <a:t>】</a:t>
          </a:r>
        </a:p>
        <a:p>
          <a:r>
            <a:rPr kumimoji="1" lang="ja-JP" altLang="en-US" sz="3200">
              <a:latin typeface="+mn-ea"/>
              <a:ea typeface="+mn-ea"/>
            </a:rPr>
            <a:t>　東京科学大以外に提出済の場合に入力してください。</a:t>
          </a:r>
          <a:endParaRPr kumimoji="1" lang="en-US" altLang="ja-JP" sz="3200">
            <a:latin typeface="+mn-ea"/>
            <a:ea typeface="+mn-ea"/>
          </a:endParaRPr>
        </a:p>
        <a:p>
          <a:r>
            <a:rPr kumimoji="1" lang="ja-JP" altLang="en-US" sz="3200">
              <a:latin typeface="+mn-ea"/>
              <a:ea typeface="+mn-ea"/>
            </a:rPr>
            <a:t>　東京科学大に提出済、提出予定の場合は空欄としてください。</a:t>
          </a:r>
        </a:p>
      </xdr:txBody>
    </xdr:sp>
    <xdr:clientData/>
  </xdr:twoCellAnchor>
  <xdr:twoCellAnchor>
    <xdr:from>
      <xdr:col>48</xdr:col>
      <xdr:colOff>952500</xdr:colOff>
      <xdr:row>9</xdr:row>
      <xdr:rowOff>2095500</xdr:rowOff>
    </xdr:from>
    <xdr:to>
      <xdr:col>53</xdr:col>
      <xdr:colOff>419100</xdr:colOff>
      <xdr:row>13</xdr:row>
      <xdr:rowOff>571500</xdr:rowOff>
    </xdr:to>
    <xdr:cxnSp macro="">
      <xdr:nvCxnSpPr>
        <xdr:cNvPr id="51" name="直線矢印コネクタ 50">
          <a:extLst>
            <a:ext uri="{FF2B5EF4-FFF2-40B4-BE49-F238E27FC236}">
              <a16:creationId xmlns:a16="http://schemas.microsoft.com/office/drawing/2014/main" id="{9772D28C-8775-4138-81AA-E7705FB479C9}"/>
            </a:ext>
          </a:extLst>
        </xdr:cNvPr>
        <xdr:cNvCxnSpPr/>
      </xdr:nvCxnSpPr>
      <xdr:spPr>
        <a:xfrm flipV="1">
          <a:off x="60998100" y="17526000"/>
          <a:ext cx="5943600" cy="5181600"/>
        </a:xfrm>
        <a:prstGeom prst="straightConnector1">
          <a:avLst/>
        </a:prstGeom>
        <a:ln w="571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nsv271001\30_&#32887;&#21729;\52_&#23398;&#29983;&#12450;&#12471;&#12473;&#12479;&#12531;&#12488;\&#21336;&#20385;&#12539;&#35215;&#21063;&#25913;&#27491;\H29.10&#25913;&#27491;\H29.10HP&#26356;&#26032;&#38306;&#20418;\H29sinseidata_17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データ"/>
      <sheetName val="記入要項"/>
      <sheetName val="部局名称"/>
      <sheetName val="職名・負担経費・単価"/>
      <sheetName val="国籍等"/>
    </sheetNames>
    <sheetDataSet>
      <sheetData sheetId="0">
        <row r="1">
          <cell r="D1" t="str">
            <v>負担経費</v>
          </cell>
        </row>
      </sheetData>
      <sheetData sheetId="1">
        <row r="2">
          <cell r="A2" t="str">
            <v>留学</v>
          </cell>
        </row>
      </sheetData>
      <sheetData sheetId="2">
        <row r="1">
          <cell r="D1" t="str">
            <v>業務部局リスト</v>
          </cell>
        </row>
      </sheetData>
      <sheetData sheetId="3">
        <row r="1">
          <cell r="D1" t="str">
            <v>負担経費</v>
          </cell>
          <cell r="E1" t="str">
            <v>経費コード</v>
          </cell>
          <cell r="L1" t="str">
            <v>業務開始日</v>
          </cell>
          <cell r="M1" t="str">
            <v>業務終了日</v>
          </cell>
          <cell r="N1" t="str">
            <v>―学部生―</v>
          </cell>
        </row>
        <row r="2">
          <cell r="D2" t="str">
            <v>法人運営費</v>
          </cell>
          <cell r="E2">
            <v>1</v>
          </cell>
          <cell r="L2">
            <v>42826</v>
          </cell>
          <cell r="M2">
            <v>42855</v>
          </cell>
          <cell r="N2">
            <v>960</v>
          </cell>
        </row>
        <row r="3">
          <cell r="D3" t="str">
            <v>外部資金（奨学寄附金）</v>
          </cell>
          <cell r="E3">
            <v>2</v>
          </cell>
          <cell r="L3">
            <v>42856</v>
          </cell>
          <cell r="M3">
            <v>42886</v>
          </cell>
          <cell r="N3">
            <v>1600</v>
          </cell>
        </row>
        <row r="4">
          <cell r="D4" t="str">
            <v>外部資金（受託研究費）</v>
          </cell>
          <cell r="E4">
            <v>3</v>
          </cell>
          <cell r="L4">
            <v>42887</v>
          </cell>
          <cell r="M4">
            <v>42916</v>
          </cell>
          <cell r="N4">
            <v>2400</v>
          </cell>
        </row>
        <row r="5">
          <cell r="D5" t="str">
            <v>外部資金（共同研究費）</v>
          </cell>
          <cell r="E5">
            <v>3</v>
          </cell>
          <cell r="L5">
            <v>42917</v>
          </cell>
          <cell r="M5">
            <v>42947</v>
          </cell>
          <cell r="N5">
            <v>3200</v>
          </cell>
        </row>
        <row r="6">
          <cell r="D6" t="str">
            <v>外部資金（受託事業）</v>
          </cell>
          <cell r="E6">
            <v>3</v>
          </cell>
          <cell r="L6">
            <v>42948</v>
          </cell>
          <cell r="M6">
            <v>42978</v>
          </cell>
          <cell r="N6" t="str">
            <v>―修士―</v>
          </cell>
        </row>
        <row r="7">
          <cell r="D7" t="str">
            <v>科学研究費補助金</v>
          </cell>
          <cell r="E7">
            <v>4</v>
          </cell>
          <cell r="L7">
            <v>42979</v>
          </cell>
          <cell r="M7">
            <v>43008</v>
          </cell>
          <cell r="N7">
            <v>1000</v>
          </cell>
        </row>
        <row r="8">
          <cell r="D8" t="str">
            <v>その他</v>
          </cell>
          <cell r="E8">
            <v>7</v>
          </cell>
          <cell r="L8">
            <v>43009</v>
          </cell>
          <cell r="M8">
            <v>43039</v>
          </cell>
          <cell r="N8">
            <v>2000</v>
          </cell>
        </row>
        <row r="9">
          <cell r="D9" t="str">
            <v>未定</v>
          </cell>
          <cell r="L9">
            <v>43040</v>
          </cell>
          <cell r="M9">
            <v>43069</v>
          </cell>
          <cell r="N9">
            <v>3000</v>
          </cell>
        </row>
        <row r="10">
          <cell r="L10">
            <v>43070</v>
          </cell>
          <cell r="M10">
            <v>43100</v>
          </cell>
          <cell r="N10">
            <v>4000</v>
          </cell>
        </row>
        <row r="11">
          <cell r="L11">
            <v>43101</v>
          </cell>
          <cell r="M11">
            <v>43131</v>
          </cell>
          <cell r="N11" t="str">
            <v>―博士―</v>
          </cell>
        </row>
        <row r="12">
          <cell r="L12">
            <v>43132</v>
          </cell>
          <cell r="M12">
            <v>43159</v>
          </cell>
          <cell r="N12">
            <v>1200</v>
          </cell>
        </row>
        <row r="13">
          <cell r="L13">
            <v>43160</v>
          </cell>
          <cell r="M13">
            <v>43190</v>
          </cell>
          <cell r="N13">
            <v>2400</v>
          </cell>
        </row>
        <row r="14">
          <cell r="N14">
            <v>3600</v>
          </cell>
        </row>
        <row r="15">
          <cell r="N15">
            <v>4800</v>
          </cell>
        </row>
      </sheetData>
      <sheetData sheetId="4">
        <row r="1">
          <cell r="D1" t="str">
            <v>業務部局リスト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a...tokodai.aa@m.titech.ac.jp" TargetMode="External"/><Relationship Id="rId1" Type="http://schemas.openxmlformats.org/officeDocument/2006/relationships/hyperlink" Target="mailto:ta...tokodai.aa@m.titech.ac.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62"/>
  <sheetViews>
    <sheetView showGridLines="0" zoomScale="50" zoomScaleNormal="50" zoomScaleSheetLayoutView="75" workbookViewId="0">
      <selection activeCell="Q6" sqref="Q6"/>
    </sheetView>
  </sheetViews>
  <sheetFormatPr defaultRowHeight="69.95" customHeight="1"/>
  <cols>
    <col min="1" max="1" width="9.5" style="120" customWidth="1"/>
    <col min="2" max="2" width="49" style="120" customWidth="1"/>
    <col min="3" max="3" width="42.5" style="224" customWidth="1"/>
    <col min="4" max="4" width="24.625" style="121" customWidth="1"/>
    <col min="5" max="5" width="16.25" style="121" customWidth="1"/>
    <col min="6" max="6" width="21" style="122" customWidth="1"/>
    <col min="7" max="7" width="24.375" style="123" customWidth="1"/>
    <col min="8" max="8" width="9" style="121"/>
    <col min="9" max="9" width="14.625" style="121" bestFit="1" customWidth="1"/>
    <col min="10" max="10" width="20.5" style="121" bestFit="1" customWidth="1"/>
    <col min="11" max="16384" width="9" style="121"/>
  </cols>
  <sheetData>
    <row r="1" spans="1:16" s="119" customFormat="1" ht="79.5" customHeight="1">
      <c r="C1" s="220"/>
      <c r="D1" s="362" t="s">
        <v>330</v>
      </c>
      <c r="E1" s="362"/>
      <c r="F1" s="362"/>
      <c r="G1" s="362"/>
    </row>
    <row r="2" spans="1:16" s="216" customFormat="1" ht="79.5" customHeight="1" thickBot="1">
      <c r="A2" s="367" t="s">
        <v>479</v>
      </c>
      <c r="B2" s="367"/>
      <c r="C2" s="367"/>
      <c r="D2" s="366" t="str">
        <f>CONCATENATE("（",申請データ!F1,"）")</f>
        <v>（）</v>
      </c>
      <c r="E2" s="366"/>
      <c r="F2" s="366"/>
      <c r="G2" s="366"/>
    </row>
    <row r="3" spans="1:16" s="213" customFormat="1" ht="79.5" customHeight="1" thickTop="1">
      <c r="A3" s="365" t="str">
        <f>CONCATENATE(TEXT(申請データ!A1,"yyyy　年　mm　月"),"　　開始")</f>
        <v>　　開始</v>
      </c>
      <c r="B3" s="365"/>
      <c r="C3" s="365"/>
      <c r="D3" s="217"/>
      <c r="E3" s="217"/>
      <c r="F3" s="217"/>
      <c r="G3" s="217"/>
      <c r="I3" s="214"/>
      <c r="J3" s="215"/>
    </row>
    <row r="4" spans="1:16" s="119" customFormat="1" ht="255" customHeight="1">
      <c r="A4" s="363" t="s">
        <v>592</v>
      </c>
      <c r="B4" s="363"/>
      <c r="C4" s="363"/>
      <c r="D4" s="363"/>
      <c r="E4" s="363"/>
      <c r="F4" s="363"/>
      <c r="G4" s="363"/>
      <c r="L4" s="218"/>
      <c r="M4" s="218"/>
      <c r="N4" s="218"/>
      <c r="O4" s="218"/>
      <c r="P4" s="218"/>
    </row>
    <row r="5" spans="1:16" s="119" customFormat="1" ht="55.5" customHeight="1">
      <c r="A5" s="315"/>
      <c r="B5" s="315"/>
      <c r="C5" s="315"/>
      <c r="D5" s="147" t="s">
        <v>567</v>
      </c>
      <c r="E5" s="323"/>
      <c r="F5" s="343"/>
      <c r="G5" s="343"/>
      <c r="L5" s="218"/>
      <c r="M5" s="218"/>
      <c r="N5" s="218"/>
      <c r="O5" s="218"/>
      <c r="P5" s="218"/>
    </row>
    <row r="6" spans="1:16" s="119" customFormat="1" ht="55.5" customHeight="1">
      <c r="C6" s="220"/>
      <c r="D6" s="147" t="s">
        <v>568</v>
      </c>
      <c r="E6" s="148"/>
      <c r="F6" s="148"/>
      <c r="G6" s="148"/>
    </row>
    <row r="7" spans="1:16" s="119" customFormat="1" ht="55.5" customHeight="1">
      <c r="C7" s="220"/>
      <c r="D7" s="146" t="s">
        <v>570</v>
      </c>
      <c r="E7" s="149"/>
      <c r="F7" s="149"/>
      <c r="G7" s="150"/>
    </row>
    <row r="8" spans="1:16" s="128" customFormat="1" ht="44.25" customHeight="1">
      <c r="A8" s="364" t="s">
        <v>321</v>
      </c>
      <c r="B8" s="364"/>
      <c r="C8" s="221"/>
      <c r="F8" s="129"/>
      <c r="G8" s="130"/>
    </row>
    <row r="9" spans="1:16" ht="55.5" customHeight="1" thickBot="1">
      <c r="A9" s="126" t="s">
        <v>42</v>
      </c>
      <c r="B9" s="126" t="s">
        <v>362</v>
      </c>
      <c r="C9" s="126" t="s">
        <v>363</v>
      </c>
      <c r="D9" s="356" t="s">
        <v>320</v>
      </c>
      <c r="E9" s="357"/>
      <c r="F9" s="357"/>
      <c r="G9" s="358"/>
    </row>
    <row r="10" spans="1:16" ht="55.5" customHeight="1" thickTop="1">
      <c r="A10" s="124">
        <f>申請データ!A6</f>
        <v>1</v>
      </c>
      <c r="B10" s="151" t="str">
        <f>IF(申請データ!M6="","",申請データ!M6)</f>
        <v/>
      </c>
      <c r="C10" s="222" t="str">
        <f>IF(申請データ!Q6="","",申請データ!Q6)</f>
        <v/>
      </c>
      <c r="D10" s="359" t="str">
        <f>IF(申請データ!AV6="","",申請データ!AV6)</f>
        <v/>
      </c>
      <c r="E10" s="360" t="str">
        <f>IF(申請データ!S6="","",申請データ!S6)</f>
        <v/>
      </c>
      <c r="F10" s="360" t="str">
        <f>IF(申請データ!T6="","",申請データ!T6)</f>
        <v/>
      </c>
      <c r="G10" s="361" t="str">
        <f>IF(申請データ!U6="","",申請データ!U6)</f>
        <v/>
      </c>
    </row>
    <row r="11" spans="1:16" ht="55.5" customHeight="1">
      <c r="A11" s="124">
        <f>申請データ!A7</f>
        <v>2</v>
      </c>
      <c r="B11" s="151" t="str">
        <f>IF(申請データ!M7="","",申請データ!M7)</f>
        <v/>
      </c>
      <c r="C11" s="223" t="str">
        <f>IF(申請データ!Q7="","",申請データ!Q7)</f>
        <v/>
      </c>
      <c r="D11" s="352" t="str">
        <f>IF(申請データ!AV7="","",申請データ!AV7)</f>
        <v/>
      </c>
      <c r="E11" s="353" t="str">
        <f>IF(申請データ!S7="","",申請データ!S7)</f>
        <v/>
      </c>
      <c r="F11" s="353" t="str">
        <f>IF(申請データ!T7="","",申請データ!T7)</f>
        <v/>
      </c>
      <c r="G11" s="354" t="str">
        <f>IF(申請データ!U7="","",申請データ!U7)</f>
        <v/>
      </c>
    </row>
    <row r="12" spans="1:16" ht="55.5" customHeight="1">
      <c r="A12" s="124">
        <f>申請データ!A8</f>
        <v>3</v>
      </c>
      <c r="B12" s="151" t="str">
        <f>IF(申請データ!M8="","",申請データ!M8)</f>
        <v/>
      </c>
      <c r="C12" s="223" t="str">
        <f>IF(申請データ!Q8="","",申請データ!Q8)</f>
        <v/>
      </c>
      <c r="D12" s="352" t="str">
        <f>IF(申請データ!AV8="","",申請データ!AV8)</f>
        <v/>
      </c>
      <c r="E12" s="353" t="str">
        <f>IF(申請データ!S8="","",申請データ!S8)</f>
        <v/>
      </c>
      <c r="F12" s="353" t="str">
        <f>IF(申請データ!T8="","",申請データ!T8)</f>
        <v/>
      </c>
      <c r="G12" s="354" t="str">
        <f>IF(申請データ!U8="","",申請データ!U8)</f>
        <v/>
      </c>
    </row>
    <row r="13" spans="1:16" ht="55.5" customHeight="1">
      <c r="A13" s="124">
        <f>申請データ!A9</f>
        <v>4</v>
      </c>
      <c r="B13" s="151" t="str">
        <f>IF(申請データ!M9="","",申請データ!M9)</f>
        <v/>
      </c>
      <c r="C13" s="223" t="str">
        <f>IF(申請データ!Q9="","",申請データ!Q9)</f>
        <v/>
      </c>
      <c r="D13" s="352" t="str">
        <f>IF(申請データ!AV9="","",申請データ!AV9)</f>
        <v/>
      </c>
      <c r="E13" s="353" t="str">
        <f>IF(申請データ!S9="","",申請データ!S9)</f>
        <v/>
      </c>
      <c r="F13" s="353" t="str">
        <f>IF(申請データ!T9="","",申請データ!T9)</f>
        <v/>
      </c>
      <c r="G13" s="354" t="str">
        <f>IF(申請データ!U9="","",申請データ!U9)</f>
        <v/>
      </c>
    </row>
    <row r="14" spans="1:16" ht="55.5" customHeight="1">
      <c r="A14" s="124">
        <f>申請データ!A10</f>
        <v>5</v>
      </c>
      <c r="B14" s="151" t="str">
        <f>IF(申請データ!M10="","",申請データ!M10)</f>
        <v/>
      </c>
      <c r="C14" s="223" t="str">
        <f>IF(申請データ!Q10="","",申請データ!Q10)</f>
        <v/>
      </c>
      <c r="D14" s="352" t="str">
        <f>IF(申請データ!AV10="","",申請データ!AV10)</f>
        <v/>
      </c>
      <c r="E14" s="353" t="str">
        <f>IF(申請データ!S10="","",申請データ!S10)</f>
        <v/>
      </c>
      <c r="F14" s="353" t="str">
        <f>IF(申請データ!T10="","",申請データ!T10)</f>
        <v/>
      </c>
      <c r="G14" s="354" t="str">
        <f>IF(申請データ!U10="","",申請データ!U10)</f>
        <v/>
      </c>
    </row>
    <row r="15" spans="1:16" ht="55.5" customHeight="1">
      <c r="A15" s="124">
        <f>申請データ!A11</f>
        <v>6</v>
      </c>
      <c r="B15" s="151" t="str">
        <f>IF(申請データ!M11="","",申請データ!M11)</f>
        <v/>
      </c>
      <c r="C15" s="223" t="str">
        <f>IF(申請データ!Q11="","",申請データ!Q11)</f>
        <v/>
      </c>
      <c r="D15" s="352" t="str">
        <f>IF(申請データ!AV11="","",申請データ!AV11)</f>
        <v/>
      </c>
      <c r="E15" s="353" t="str">
        <f>IF(申請データ!S11="","",申請データ!S11)</f>
        <v/>
      </c>
      <c r="F15" s="353" t="str">
        <f>IF(申請データ!T11="","",申請データ!T11)</f>
        <v/>
      </c>
      <c r="G15" s="354" t="str">
        <f>IF(申請データ!U11="","",申請データ!U11)</f>
        <v/>
      </c>
    </row>
    <row r="16" spans="1:16" ht="55.5" customHeight="1">
      <c r="A16" s="124">
        <f>申請データ!A12</f>
        <v>7</v>
      </c>
      <c r="B16" s="151" t="str">
        <f>IF(申請データ!M12="","",申請データ!M12)</f>
        <v/>
      </c>
      <c r="C16" s="223" t="str">
        <f>IF(申請データ!Q12="","",申請データ!Q12)</f>
        <v/>
      </c>
      <c r="D16" s="352" t="str">
        <f>IF(申請データ!AV12="","",申請データ!AV12)</f>
        <v/>
      </c>
      <c r="E16" s="353" t="str">
        <f>IF(申請データ!S12="","",申請データ!S12)</f>
        <v/>
      </c>
      <c r="F16" s="353" t="str">
        <f>IF(申請データ!T12="","",申請データ!T12)</f>
        <v/>
      </c>
      <c r="G16" s="354" t="str">
        <f>IF(申請データ!U12="","",申請データ!U12)</f>
        <v/>
      </c>
    </row>
    <row r="17" spans="1:7" ht="55.5" customHeight="1">
      <c r="A17" s="124">
        <f>申請データ!A13</f>
        <v>8</v>
      </c>
      <c r="B17" s="151" t="str">
        <f>IF(申請データ!M13="","",申請データ!M13)</f>
        <v/>
      </c>
      <c r="C17" s="223" t="str">
        <f>IF(申請データ!Q13="","",申請データ!Q13)</f>
        <v/>
      </c>
      <c r="D17" s="352" t="str">
        <f>IF(申請データ!AV13="","",申請データ!AV13)</f>
        <v/>
      </c>
      <c r="E17" s="353" t="str">
        <f>IF(申請データ!S13="","",申請データ!S13)</f>
        <v/>
      </c>
      <c r="F17" s="353" t="str">
        <f>IF(申請データ!T13="","",申請データ!T13)</f>
        <v/>
      </c>
      <c r="G17" s="354" t="str">
        <f>IF(申請データ!U13="","",申請データ!U13)</f>
        <v/>
      </c>
    </row>
    <row r="18" spans="1:7" ht="55.5" customHeight="1">
      <c r="A18" s="124">
        <f>申請データ!A14</f>
        <v>9</v>
      </c>
      <c r="B18" s="151" t="str">
        <f>IF(申請データ!M14="","",申請データ!M14)</f>
        <v/>
      </c>
      <c r="C18" s="223" t="str">
        <f>IF(申請データ!Q14="","",申請データ!Q14)</f>
        <v/>
      </c>
      <c r="D18" s="352" t="str">
        <f>IF(申請データ!AV14="","",申請データ!AV14)</f>
        <v/>
      </c>
      <c r="E18" s="353" t="str">
        <f>IF(申請データ!S14="","",申請データ!S14)</f>
        <v/>
      </c>
      <c r="F18" s="353" t="str">
        <f>IF(申請データ!T14="","",申請データ!T14)</f>
        <v/>
      </c>
      <c r="G18" s="354" t="str">
        <f>IF(申請データ!U14="","",申請データ!U14)</f>
        <v/>
      </c>
    </row>
    <row r="19" spans="1:7" ht="55.5" customHeight="1">
      <c r="A19" s="124">
        <f>申請データ!A15</f>
        <v>10</v>
      </c>
      <c r="B19" s="151" t="str">
        <f>IF(申請データ!M15="","",申請データ!M15)</f>
        <v/>
      </c>
      <c r="C19" s="223" t="str">
        <f>IF(申請データ!Q15="","",申請データ!Q15)</f>
        <v/>
      </c>
      <c r="D19" s="352" t="str">
        <f>IF(申請データ!AV15="","",申請データ!AV15)</f>
        <v/>
      </c>
      <c r="E19" s="353" t="str">
        <f>IF(申請データ!S15="","",申請データ!S15)</f>
        <v/>
      </c>
      <c r="F19" s="353" t="str">
        <f>IF(申請データ!T15="","",申請データ!T15)</f>
        <v/>
      </c>
      <c r="G19" s="354" t="str">
        <f>IF(申請データ!U15="","",申請データ!U15)</f>
        <v/>
      </c>
    </row>
    <row r="20" spans="1:7" ht="55.5" hidden="1" customHeight="1">
      <c r="A20" s="124">
        <f>申請データ!A16</f>
        <v>11</v>
      </c>
      <c r="B20" s="151" t="str">
        <f>IF(申請データ!M16="","",申請データ!M16)</f>
        <v/>
      </c>
      <c r="C20" s="223" t="str">
        <f>IF(申請データ!Q16="","",申請データ!Q16)</f>
        <v/>
      </c>
      <c r="D20" s="352" t="str">
        <f>IF(申請データ!AV16="","",申請データ!AV16)</f>
        <v/>
      </c>
      <c r="E20" s="353" t="str">
        <f>IF(申請データ!S16="","",申請データ!S16)</f>
        <v/>
      </c>
      <c r="F20" s="353" t="str">
        <f>IF(申請データ!T16="","",申請データ!T16)</f>
        <v/>
      </c>
      <c r="G20" s="354" t="str">
        <f>IF(申請データ!U16="","",申請データ!U16)</f>
        <v/>
      </c>
    </row>
    <row r="21" spans="1:7" ht="55.5" hidden="1" customHeight="1">
      <c r="A21" s="124">
        <f>申請データ!A17</f>
        <v>12</v>
      </c>
      <c r="B21" s="151" t="str">
        <f>IF(申請データ!M17="","",申請データ!M17)</f>
        <v/>
      </c>
      <c r="C21" s="223" t="str">
        <f>IF(申請データ!Q17="","",申請データ!Q17)</f>
        <v/>
      </c>
      <c r="D21" s="352" t="str">
        <f>IF(申請データ!AV17="","",申請データ!AV17)</f>
        <v/>
      </c>
      <c r="E21" s="353" t="str">
        <f>IF(申請データ!S17="","",申請データ!S17)</f>
        <v/>
      </c>
      <c r="F21" s="353" t="str">
        <f>IF(申請データ!T17="","",申請データ!T17)</f>
        <v/>
      </c>
      <c r="G21" s="354" t="str">
        <f>IF(申請データ!U17="","",申請データ!U17)</f>
        <v/>
      </c>
    </row>
    <row r="22" spans="1:7" ht="55.5" hidden="1" customHeight="1">
      <c r="A22" s="124">
        <f>申請データ!A18</f>
        <v>13</v>
      </c>
      <c r="B22" s="151" t="str">
        <f>IF(申請データ!M18="","",申請データ!M18)</f>
        <v/>
      </c>
      <c r="C22" s="223" t="str">
        <f>IF(申請データ!Q18="","",申請データ!Q18)</f>
        <v/>
      </c>
      <c r="D22" s="352" t="str">
        <f>IF(申請データ!AV18="","",申請データ!AV18)</f>
        <v/>
      </c>
      <c r="E22" s="353" t="str">
        <f>IF(申請データ!S18="","",申請データ!S18)</f>
        <v/>
      </c>
      <c r="F22" s="353" t="str">
        <f>IF(申請データ!T18="","",申請データ!T18)</f>
        <v/>
      </c>
      <c r="G22" s="354" t="str">
        <f>IF(申請データ!U18="","",申請データ!U18)</f>
        <v/>
      </c>
    </row>
    <row r="23" spans="1:7" ht="55.5" hidden="1" customHeight="1">
      <c r="A23" s="124">
        <f>申請データ!A19</f>
        <v>14</v>
      </c>
      <c r="B23" s="151" t="str">
        <f>IF(申請データ!M19="","",申請データ!M19)</f>
        <v/>
      </c>
      <c r="C23" s="223" t="str">
        <f>IF(申請データ!Q19="","",申請データ!Q19)</f>
        <v/>
      </c>
      <c r="D23" s="352" t="str">
        <f>IF(申請データ!AV19="","",申請データ!AV19)</f>
        <v/>
      </c>
      <c r="E23" s="353" t="str">
        <f>IF(申請データ!S19="","",申請データ!S19)</f>
        <v/>
      </c>
      <c r="F23" s="353" t="str">
        <f>IF(申請データ!T19="","",申請データ!T19)</f>
        <v/>
      </c>
      <c r="G23" s="354" t="str">
        <f>IF(申請データ!U19="","",申請データ!U19)</f>
        <v/>
      </c>
    </row>
    <row r="24" spans="1:7" ht="55.5" hidden="1" customHeight="1">
      <c r="A24" s="124">
        <f>申請データ!A20</f>
        <v>15</v>
      </c>
      <c r="B24" s="151" t="str">
        <f>IF(申請データ!M20="","",申請データ!M20)</f>
        <v/>
      </c>
      <c r="C24" s="223" t="str">
        <f>IF(申請データ!Q20="","",申請データ!Q20)</f>
        <v/>
      </c>
      <c r="D24" s="352" t="str">
        <f>IF(申請データ!AV20="","",申請データ!AV20)</f>
        <v/>
      </c>
      <c r="E24" s="353" t="str">
        <f>IF(申請データ!S20="","",申請データ!S20)</f>
        <v/>
      </c>
      <c r="F24" s="353" t="str">
        <f>IF(申請データ!T20="","",申請データ!T20)</f>
        <v/>
      </c>
      <c r="G24" s="354" t="str">
        <f>IF(申請データ!U20="","",申請データ!U20)</f>
        <v/>
      </c>
    </row>
    <row r="25" spans="1:7" ht="55.5" hidden="1" customHeight="1">
      <c r="A25" s="124">
        <f>申請データ!A21</f>
        <v>16</v>
      </c>
      <c r="B25" s="151" t="str">
        <f>IF(申請データ!M21="","",申請データ!M21)</f>
        <v/>
      </c>
      <c r="C25" s="223" t="str">
        <f>IF(申請データ!Q21="","",申請データ!Q21)</f>
        <v/>
      </c>
      <c r="D25" s="352" t="str">
        <f>IF(申請データ!AV21="","",申請データ!AV21)</f>
        <v/>
      </c>
      <c r="E25" s="353" t="str">
        <f>IF(申請データ!S21="","",申請データ!S21)</f>
        <v/>
      </c>
      <c r="F25" s="353" t="str">
        <f>IF(申請データ!T21="","",申請データ!T21)</f>
        <v/>
      </c>
      <c r="G25" s="354" t="str">
        <f>IF(申請データ!U21="","",申請データ!U21)</f>
        <v/>
      </c>
    </row>
    <row r="26" spans="1:7" ht="55.5" hidden="1" customHeight="1">
      <c r="A26" s="124">
        <f>申請データ!A22</f>
        <v>17</v>
      </c>
      <c r="B26" s="151" t="str">
        <f>IF(申請データ!M22="","",申請データ!M22)</f>
        <v/>
      </c>
      <c r="C26" s="223" t="str">
        <f>IF(申請データ!Q22="","",申請データ!Q22)</f>
        <v/>
      </c>
      <c r="D26" s="352" t="str">
        <f>IF(申請データ!AV22="","",申請データ!AV22)</f>
        <v/>
      </c>
      <c r="E26" s="353" t="str">
        <f>IF(申請データ!S22="","",申請データ!S22)</f>
        <v/>
      </c>
      <c r="F26" s="353" t="str">
        <f>IF(申請データ!T22="","",申請データ!T22)</f>
        <v/>
      </c>
      <c r="G26" s="354" t="str">
        <f>IF(申請データ!U22="","",申請データ!U22)</f>
        <v/>
      </c>
    </row>
    <row r="27" spans="1:7" ht="55.5" hidden="1" customHeight="1">
      <c r="A27" s="124">
        <f>申請データ!A23</f>
        <v>18</v>
      </c>
      <c r="B27" s="151" t="str">
        <f>IF(申請データ!M23="","",申請データ!M23)</f>
        <v/>
      </c>
      <c r="C27" s="223" t="str">
        <f>IF(申請データ!Q23="","",申請データ!Q23)</f>
        <v/>
      </c>
      <c r="D27" s="352" t="str">
        <f>IF(申請データ!AV23="","",申請データ!AV23)</f>
        <v/>
      </c>
      <c r="E27" s="353" t="str">
        <f>IF(申請データ!S23="","",申請データ!S23)</f>
        <v/>
      </c>
      <c r="F27" s="353" t="str">
        <f>IF(申請データ!T23="","",申請データ!T23)</f>
        <v/>
      </c>
      <c r="G27" s="354" t="str">
        <f>IF(申請データ!U23="","",申請データ!U23)</f>
        <v/>
      </c>
    </row>
    <row r="28" spans="1:7" ht="55.5" hidden="1" customHeight="1">
      <c r="A28" s="124">
        <f>申請データ!A24</f>
        <v>19</v>
      </c>
      <c r="B28" s="151" t="str">
        <f>IF(申請データ!M24="","",申請データ!M24)</f>
        <v/>
      </c>
      <c r="C28" s="223" t="str">
        <f>IF(申請データ!Q24="","",申請データ!Q24)</f>
        <v/>
      </c>
      <c r="D28" s="352" t="str">
        <f>IF(申請データ!AV24="","",申請データ!AV24)</f>
        <v/>
      </c>
      <c r="E28" s="353" t="str">
        <f>IF(申請データ!S24="","",申請データ!S24)</f>
        <v/>
      </c>
      <c r="F28" s="353" t="str">
        <f>IF(申請データ!T24="","",申請データ!T24)</f>
        <v/>
      </c>
      <c r="G28" s="354" t="str">
        <f>IF(申請データ!U24="","",申請データ!U24)</f>
        <v/>
      </c>
    </row>
    <row r="29" spans="1:7" ht="55.5" hidden="1" customHeight="1">
      <c r="A29" s="124">
        <f>申請データ!A25</f>
        <v>20</v>
      </c>
      <c r="B29" s="151" t="str">
        <f>IF(申請データ!M25="","",申請データ!M25)</f>
        <v/>
      </c>
      <c r="C29" s="223" t="str">
        <f>IF(申請データ!Q25="","",申請データ!Q25)</f>
        <v/>
      </c>
      <c r="D29" s="352" t="str">
        <f>IF(申請データ!AV25="","",申請データ!AV25)</f>
        <v/>
      </c>
      <c r="E29" s="353" t="str">
        <f>IF(申請データ!S25="","",申請データ!S25)</f>
        <v/>
      </c>
      <c r="F29" s="353" t="str">
        <f>IF(申請データ!T25="","",申請データ!T25)</f>
        <v/>
      </c>
      <c r="G29" s="354" t="str">
        <f>IF(申請データ!U25="","",申請データ!U25)</f>
        <v/>
      </c>
    </row>
    <row r="30" spans="1:7" ht="55.5" hidden="1" customHeight="1">
      <c r="A30" s="124">
        <f>申請データ!A26</f>
        <v>21</v>
      </c>
      <c r="B30" s="151" t="str">
        <f>IF(申請データ!M26="","",申請データ!M26)</f>
        <v/>
      </c>
      <c r="C30" s="223" t="str">
        <f>IF(申請データ!Q26="","",申請データ!Q26)</f>
        <v/>
      </c>
      <c r="D30" s="352" t="str">
        <f>IF(申請データ!AV26="","",申請データ!AV26)</f>
        <v/>
      </c>
      <c r="E30" s="353" t="str">
        <f>IF(申請データ!S26="","",申請データ!S26)</f>
        <v/>
      </c>
      <c r="F30" s="353" t="str">
        <f>IF(申請データ!T26="","",申請データ!T26)</f>
        <v/>
      </c>
      <c r="G30" s="354" t="str">
        <f>IF(申請データ!U26="","",申請データ!U26)</f>
        <v/>
      </c>
    </row>
    <row r="31" spans="1:7" ht="55.5" hidden="1" customHeight="1">
      <c r="A31" s="124">
        <f>申請データ!A27</f>
        <v>22</v>
      </c>
      <c r="B31" s="151" t="str">
        <f>IF(申請データ!M27="","",申請データ!M27)</f>
        <v/>
      </c>
      <c r="C31" s="223" t="str">
        <f>IF(申請データ!Q27="","",申請データ!Q27)</f>
        <v/>
      </c>
      <c r="D31" s="352" t="str">
        <f>IF(申請データ!AV27="","",申請データ!AV27)</f>
        <v/>
      </c>
      <c r="E31" s="353" t="str">
        <f>IF(申請データ!S27="","",申請データ!S27)</f>
        <v/>
      </c>
      <c r="F31" s="353" t="str">
        <f>IF(申請データ!T27="","",申請データ!T27)</f>
        <v/>
      </c>
      <c r="G31" s="354" t="str">
        <f>IF(申請データ!U27="","",申請データ!U27)</f>
        <v/>
      </c>
    </row>
    <row r="32" spans="1:7" ht="55.5" hidden="1" customHeight="1">
      <c r="A32" s="124">
        <f>申請データ!A28</f>
        <v>23</v>
      </c>
      <c r="B32" s="151" t="str">
        <f>IF(申請データ!M28="","",申請データ!M28)</f>
        <v/>
      </c>
      <c r="C32" s="223" t="str">
        <f>IF(申請データ!Q28="","",申請データ!Q28)</f>
        <v/>
      </c>
      <c r="D32" s="352" t="str">
        <f>IF(申請データ!AV28="","",申請データ!AV28)</f>
        <v/>
      </c>
      <c r="E32" s="353" t="str">
        <f>IF(申請データ!S28="","",申請データ!S28)</f>
        <v/>
      </c>
      <c r="F32" s="353" t="str">
        <f>IF(申請データ!T28="","",申請データ!T28)</f>
        <v/>
      </c>
      <c r="G32" s="354" t="str">
        <f>IF(申請データ!U28="","",申請データ!U28)</f>
        <v/>
      </c>
    </row>
    <row r="33" spans="1:7" ht="55.5" hidden="1" customHeight="1">
      <c r="A33" s="124">
        <f>申請データ!A29</f>
        <v>24</v>
      </c>
      <c r="B33" s="151" t="str">
        <f>IF(申請データ!M29="","",申請データ!M29)</f>
        <v/>
      </c>
      <c r="C33" s="223" t="str">
        <f>IF(申請データ!Q29="","",申請データ!Q29)</f>
        <v/>
      </c>
      <c r="D33" s="352" t="str">
        <f>IF(申請データ!AV29="","",申請データ!AV29)</f>
        <v/>
      </c>
      <c r="E33" s="353" t="str">
        <f>IF(申請データ!S29="","",申請データ!S29)</f>
        <v/>
      </c>
      <c r="F33" s="353" t="str">
        <f>IF(申請データ!T29="","",申請データ!T29)</f>
        <v/>
      </c>
      <c r="G33" s="354" t="str">
        <f>IF(申請データ!U29="","",申請データ!U29)</f>
        <v/>
      </c>
    </row>
    <row r="34" spans="1:7" ht="55.5" hidden="1" customHeight="1">
      <c r="A34" s="124">
        <f>申請データ!A30</f>
        <v>25</v>
      </c>
      <c r="B34" s="151" t="str">
        <f>IF(申請データ!M30="","",申請データ!M30)</f>
        <v/>
      </c>
      <c r="C34" s="223" t="str">
        <f>IF(申請データ!Q30="","",申請データ!Q30)</f>
        <v/>
      </c>
      <c r="D34" s="352" t="str">
        <f>IF(申請データ!AV30="","",申請データ!AV30)</f>
        <v/>
      </c>
      <c r="E34" s="353" t="str">
        <f>IF(申請データ!S30="","",申請データ!S30)</f>
        <v/>
      </c>
      <c r="F34" s="353" t="str">
        <f>IF(申請データ!T30="","",申請データ!T30)</f>
        <v/>
      </c>
      <c r="G34" s="354" t="str">
        <f>IF(申請データ!U30="","",申請データ!U30)</f>
        <v/>
      </c>
    </row>
    <row r="35" spans="1:7" ht="55.5" hidden="1" customHeight="1">
      <c r="A35" s="124">
        <f>申請データ!A31</f>
        <v>26</v>
      </c>
      <c r="B35" s="151" t="str">
        <f>IF(申請データ!M31="","",申請データ!M31)</f>
        <v/>
      </c>
      <c r="C35" s="223" t="str">
        <f>IF(申請データ!Q31="","",申請データ!Q31)</f>
        <v/>
      </c>
      <c r="D35" s="352" t="str">
        <f>IF(申請データ!AV31="","",申請データ!AV31)</f>
        <v/>
      </c>
      <c r="E35" s="353" t="str">
        <f>IF(申請データ!S31="","",申請データ!S31)</f>
        <v/>
      </c>
      <c r="F35" s="353" t="str">
        <f>IF(申請データ!T31="","",申請データ!T31)</f>
        <v/>
      </c>
      <c r="G35" s="354" t="str">
        <f>IF(申請データ!U31="","",申請データ!U31)</f>
        <v/>
      </c>
    </row>
    <row r="36" spans="1:7" ht="55.5" hidden="1" customHeight="1">
      <c r="A36" s="124">
        <f>申請データ!A32</f>
        <v>27</v>
      </c>
      <c r="B36" s="151" t="str">
        <f>IF(申請データ!M32="","",申請データ!M32)</f>
        <v/>
      </c>
      <c r="C36" s="223" t="str">
        <f>IF(申請データ!Q32="","",申請データ!Q32)</f>
        <v/>
      </c>
      <c r="D36" s="352" t="str">
        <f>IF(申請データ!AV32="","",申請データ!AV32)</f>
        <v/>
      </c>
      <c r="E36" s="353" t="str">
        <f>IF(申請データ!S32="","",申請データ!S32)</f>
        <v/>
      </c>
      <c r="F36" s="353" t="str">
        <f>IF(申請データ!T32="","",申請データ!T32)</f>
        <v/>
      </c>
      <c r="G36" s="354" t="str">
        <f>IF(申請データ!U32="","",申請データ!U32)</f>
        <v/>
      </c>
    </row>
    <row r="37" spans="1:7" ht="55.5" hidden="1" customHeight="1">
      <c r="A37" s="124">
        <f>申請データ!A33</f>
        <v>28</v>
      </c>
      <c r="B37" s="151" t="str">
        <f>IF(申請データ!M33="","",申請データ!M33)</f>
        <v/>
      </c>
      <c r="C37" s="223" t="str">
        <f>IF(申請データ!Q33="","",申請データ!Q33)</f>
        <v/>
      </c>
      <c r="D37" s="352" t="str">
        <f>IF(申請データ!AV33="","",申請データ!AV33)</f>
        <v/>
      </c>
      <c r="E37" s="353" t="str">
        <f>IF(申請データ!S33="","",申請データ!S33)</f>
        <v/>
      </c>
      <c r="F37" s="353" t="str">
        <f>IF(申請データ!T33="","",申請データ!T33)</f>
        <v/>
      </c>
      <c r="G37" s="354" t="str">
        <f>IF(申請データ!U33="","",申請データ!U33)</f>
        <v/>
      </c>
    </row>
    <row r="38" spans="1:7" ht="55.5" hidden="1" customHeight="1">
      <c r="A38" s="124">
        <f>申請データ!A34</f>
        <v>29</v>
      </c>
      <c r="B38" s="151" t="str">
        <f>IF(申請データ!M34="","",申請データ!M34)</f>
        <v/>
      </c>
      <c r="C38" s="223" t="str">
        <f>IF(申請データ!Q34="","",申請データ!Q34)</f>
        <v/>
      </c>
      <c r="D38" s="352" t="str">
        <f>IF(申請データ!AV34="","",申請データ!AV34)</f>
        <v/>
      </c>
      <c r="E38" s="353" t="str">
        <f>IF(申請データ!S34="","",申請データ!S34)</f>
        <v/>
      </c>
      <c r="F38" s="353" t="str">
        <f>IF(申請データ!T34="","",申請データ!T34)</f>
        <v/>
      </c>
      <c r="G38" s="354" t="str">
        <f>IF(申請データ!U34="","",申請データ!U34)</f>
        <v/>
      </c>
    </row>
    <row r="39" spans="1:7" ht="55.5" hidden="1" customHeight="1">
      <c r="A39" s="124">
        <f>申請データ!A35</f>
        <v>30</v>
      </c>
      <c r="B39" s="151" t="str">
        <f>IF(申請データ!M35="","",申請データ!M35)</f>
        <v/>
      </c>
      <c r="C39" s="223" t="str">
        <f>IF(申請データ!Q35="","",申請データ!Q35)</f>
        <v/>
      </c>
      <c r="D39" s="352" t="str">
        <f>IF(申請データ!AV35="","",申請データ!AV35)</f>
        <v/>
      </c>
      <c r="E39" s="353" t="str">
        <f>IF(申請データ!S35="","",申請データ!S35)</f>
        <v/>
      </c>
      <c r="F39" s="353" t="str">
        <f>IF(申請データ!T35="","",申請データ!T35)</f>
        <v/>
      </c>
      <c r="G39" s="354" t="str">
        <f>IF(申請データ!U35="","",申請データ!U35)</f>
        <v/>
      </c>
    </row>
    <row r="40" spans="1:7" ht="55.5" hidden="1" customHeight="1">
      <c r="A40" s="124">
        <f>申請データ!A36</f>
        <v>31</v>
      </c>
      <c r="B40" s="151" t="str">
        <f>IF(申請データ!M36="","",申請データ!M36)</f>
        <v/>
      </c>
      <c r="C40" s="223" t="str">
        <f>IF(申請データ!Q36="","",申請データ!Q36)</f>
        <v/>
      </c>
      <c r="D40" s="352" t="str">
        <f>IF(申請データ!AV36="","",申請データ!AV36)</f>
        <v/>
      </c>
      <c r="E40" s="353" t="str">
        <f>IF(申請データ!S36="","",申請データ!S36)</f>
        <v/>
      </c>
      <c r="F40" s="353" t="str">
        <f>IF(申請データ!T36="","",申請データ!T36)</f>
        <v/>
      </c>
      <c r="G40" s="354" t="str">
        <f>IF(申請データ!U36="","",申請データ!U36)</f>
        <v/>
      </c>
    </row>
    <row r="41" spans="1:7" ht="55.5" hidden="1" customHeight="1">
      <c r="A41" s="124">
        <f>申請データ!A37</f>
        <v>32</v>
      </c>
      <c r="B41" s="151" t="str">
        <f>IF(申請データ!M37="","",申請データ!M37)</f>
        <v/>
      </c>
      <c r="C41" s="223" t="str">
        <f>IF(申請データ!Q37="","",申請データ!Q37)</f>
        <v/>
      </c>
      <c r="D41" s="352" t="str">
        <f>IF(申請データ!AV37="","",申請データ!AV37)</f>
        <v/>
      </c>
      <c r="E41" s="353" t="str">
        <f>IF(申請データ!S37="","",申請データ!S37)</f>
        <v/>
      </c>
      <c r="F41" s="353" t="str">
        <f>IF(申請データ!T37="","",申請データ!T37)</f>
        <v/>
      </c>
      <c r="G41" s="354" t="str">
        <f>IF(申請データ!U37="","",申請データ!U37)</f>
        <v/>
      </c>
    </row>
    <row r="42" spans="1:7" ht="55.5" hidden="1" customHeight="1">
      <c r="A42" s="124">
        <f>申請データ!A38</f>
        <v>33</v>
      </c>
      <c r="B42" s="151" t="str">
        <f>IF(申請データ!M38="","",申請データ!M38)</f>
        <v/>
      </c>
      <c r="C42" s="223" t="str">
        <f>IF(申請データ!Q38="","",申請データ!Q38)</f>
        <v/>
      </c>
      <c r="D42" s="352" t="str">
        <f>IF(申請データ!AV38="","",申請データ!AV38)</f>
        <v/>
      </c>
      <c r="E42" s="353" t="str">
        <f>IF(申請データ!S38="","",申請データ!S38)</f>
        <v/>
      </c>
      <c r="F42" s="353" t="str">
        <f>IF(申請データ!T38="","",申請データ!T38)</f>
        <v/>
      </c>
      <c r="G42" s="354" t="str">
        <f>IF(申請データ!U38="","",申請データ!U38)</f>
        <v/>
      </c>
    </row>
    <row r="43" spans="1:7" ht="55.5" hidden="1" customHeight="1">
      <c r="A43" s="124">
        <f>申請データ!A39</f>
        <v>34</v>
      </c>
      <c r="B43" s="151" t="str">
        <f>IF(申請データ!M39="","",申請データ!M39)</f>
        <v/>
      </c>
      <c r="C43" s="223" t="str">
        <f>IF(申請データ!Q39="","",申請データ!Q39)</f>
        <v/>
      </c>
      <c r="D43" s="352" t="str">
        <f>IF(申請データ!AV39="","",申請データ!AV39)</f>
        <v/>
      </c>
      <c r="E43" s="353" t="str">
        <f>IF(申請データ!S39="","",申請データ!S39)</f>
        <v/>
      </c>
      <c r="F43" s="353" t="str">
        <f>IF(申請データ!T39="","",申請データ!T39)</f>
        <v/>
      </c>
      <c r="G43" s="354" t="str">
        <f>IF(申請データ!U39="","",申請データ!U39)</f>
        <v/>
      </c>
    </row>
    <row r="44" spans="1:7" ht="55.5" hidden="1" customHeight="1">
      <c r="A44" s="124">
        <f>申請データ!A40</f>
        <v>35</v>
      </c>
      <c r="B44" s="151" t="str">
        <f>IF(申請データ!M40="","",申請データ!M40)</f>
        <v/>
      </c>
      <c r="C44" s="223" t="str">
        <f>IF(申請データ!Q40="","",申請データ!Q40)</f>
        <v/>
      </c>
      <c r="D44" s="352" t="str">
        <f>IF(申請データ!AV40="","",申請データ!AV40)</f>
        <v/>
      </c>
      <c r="E44" s="353" t="str">
        <f>IF(申請データ!S40="","",申請データ!S40)</f>
        <v/>
      </c>
      <c r="F44" s="353" t="str">
        <f>IF(申請データ!T40="","",申請データ!T40)</f>
        <v/>
      </c>
      <c r="G44" s="354" t="str">
        <f>IF(申請データ!U40="","",申請データ!U40)</f>
        <v/>
      </c>
    </row>
    <row r="45" spans="1:7" ht="55.5" hidden="1" customHeight="1">
      <c r="A45" s="124">
        <f>申請データ!A41</f>
        <v>36</v>
      </c>
      <c r="B45" s="151" t="str">
        <f>IF(申請データ!M41="","",申請データ!M41)</f>
        <v/>
      </c>
      <c r="C45" s="223" t="str">
        <f>IF(申請データ!Q41="","",申請データ!Q41)</f>
        <v/>
      </c>
      <c r="D45" s="352" t="str">
        <f>IF(申請データ!AV41="","",申請データ!AV41)</f>
        <v/>
      </c>
      <c r="E45" s="353" t="str">
        <f>IF(申請データ!S41="","",申請データ!S41)</f>
        <v/>
      </c>
      <c r="F45" s="353" t="str">
        <f>IF(申請データ!T41="","",申請データ!T41)</f>
        <v/>
      </c>
      <c r="G45" s="354" t="str">
        <f>IF(申請データ!U41="","",申請データ!U41)</f>
        <v/>
      </c>
    </row>
    <row r="46" spans="1:7" ht="55.5" hidden="1" customHeight="1">
      <c r="A46" s="124">
        <f>申請データ!A42</f>
        <v>37</v>
      </c>
      <c r="B46" s="151" t="str">
        <f>IF(申請データ!M42="","",申請データ!M42)</f>
        <v/>
      </c>
      <c r="C46" s="223" t="str">
        <f>IF(申請データ!Q42="","",申請データ!Q42)</f>
        <v/>
      </c>
      <c r="D46" s="352" t="str">
        <f>IF(申請データ!AV42="","",申請データ!AV42)</f>
        <v/>
      </c>
      <c r="E46" s="353" t="str">
        <f>IF(申請データ!S42="","",申請データ!S42)</f>
        <v/>
      </c>
      <c r="F46" s="353" t="str">
        <f>IF(申請データ!T42="","",申請データ!T42)</f>
        <v/>
      </c>
      <c r="G46" s="354" t="str">
        <f>IF(申請データ!U42="","",申請データ!U42)</f>
        <v/>
      </c>
    </row>
    <row r="47" spans="1:7" ht="55.5" hidden="1" customHeight="1">
      <c r="A47" s="124">
        <f>申請データ!A43</f>
        <v>38</v>
      </c>
      <c r="B47" s="151" t="str">
        <f>IF(申請データ!M43="","",申請データ!M43)</f>
        <v/>
      </c>
      <c r="C47" s="223" t="str">
        <f>IF(申請データ!Q43="","",申請データ!Q43)</f>
        <v/>
      </c>
      <c r="D47" s="352" t="str">
        <f>IF(申請データ!AV43="","",申請データ!AV43)</f>
        <v/>
      </c>
      <c r="E47" s="353" t="str">
        <f>IF(申請データ!S43="","",申請データ!S43)</f>
        <v/>
      </c>
      <c r="F47" s="353" t="str">
        <f>IF(申請データ!T43="","",申請データ!T43)</f>
        <v/>
      </c>
      <c r="G47" s="354" t="str">
        <f>IF(申請データ!U43="","",申請データ!U43)</f>
        <v/>
      </c>
    </row>
    <row r="48" spans="1:7" ht="55.5" hidden="1" customHeight="1">
      <c r="A48" s="124">
        <f>申請データ!A44</f>
        <v>39</v>
      </c>
      <c r="B48" s="151" t="str">
        <f>IF(申請データ!M44="","",申請データ!M44)</f>
        <v/>
      </c>
      <c r="C48" s="223" t="str">
        <f>IF(申請データ!Q44="","",申請データ!Q44)</f>
        <v/>
      </c>
      <c r="D48" s="352" t="str">
        <f>IF(申請データ!AV44="","",申請データ!AV44)</f>
        <v/>
      </c>
      <c r="E48" s="353" t="str">
        <f>IF(申請データ!S44="","",申請データ!S44)</f>
        <v/>
      </c>
      <c r="F48" s="353" t="str">
        <f>IF(申請データ!T44="","",申請データ!T44)</f>
        <v/>
      </c>
      <c r="G48" s="354" t="str">
        <f>IF(申請データ!U44="","",申請データ!U44)</f>
        <v/>
      </c>
    </row>
    <row r="49" spans="1:7" ht="55.5" hidden="1" customHeight="1">
      <c r="A49" s="124">
        <f>申請データ!A45</f>
        <v>40</v>
      </c>
      <c r="B49" s="151" t="str">
        <f>IF(申請データ!M45="","",申請データ!M45)</f>
        <v/>
      </c>
      <c r="C49" s="223" t="str">
        <f>IF(申請データ!Q45="","",申請データ!Q45)</f>
        <v/>
      </c>
      <c r="D49" s="352" t="str">
        <f>IF(申請データ!AV45="","",申請データ!AV45)</f>
        <v/>
      </c>
      <c r="E49" s="353" t="str">
        <f>IF(申請データ!S45="","",申請データ!S45)</f>
        <v/>
      </c>
      <c r="F49" s="353" t="str">
        <f>IF(申請データ!T45="","",申請データ!T45)</f>
        <v/>
      </c>
      <c r="G49" s="354" t="str">
        <f>IF(申請データ!U45="","",申請データ!U45)</f>
        <v/>
      </c>
    </row>
    <row r="50" spans="1:7" ht="55.5" hidden="1" customHeight="1">
      <c r="A50" s="124">
        <f>申請データ!A46</f>
        <v>41</v>
      </c>
      <c r="B50" s="151" t="str">
        <f>IF(申請データ!M46="","",申請データ!M46)</f>
        <v/>
      </c>
      <c r="C50" s="223" t="str">
        <f>IF(申請データ!Q46="","",申請データ!Q46)</f>
        <v/>
      </c>
      <c r="D50" s="352" t="str">
        <f>IF(申請データ!AV46="","",申請データ!AV46)</f>
        <v/>
      </c>
      <c r="E50" s="353" t="str">
        <f>IF(申請データ!S46="","",申請データ!S46)</f>
        <v/>
      </c>
      <c r="F50" s="353" t="str">
        <f>IF(申請データ!T46="","",申請データ!T46)</f>
        <v/>
      </c>
      <c r="G50" s="354" t="str">
        <f>IF(申請データ!U46="","",申請データ!U46)</f>
        <v/>
      </c>
    </row>
    <row r="51" spans="1:7" ht="55.5" hidden="1" customHeight="1">
      <c r="A51" s="124">
        <f>申請データ!A47</f>
        <v>42</v>
      </c>
      <c r="B51" s="151" t="str">
        <f>IF(申請データ!M47="","",申請データ!M47)</f>
        <v/>
      </c>
      <c r="C51" s="223" t="str">
        <f>IF(申請データ!Q47="","",申請データ!Q47)</f>
        <v/>
      </c>
      <c r="D51" s="352" t="str">
        <f>IF(申請データ!AV47="","",申請データ!AV47)</f>
        <v/>
      </c>
      <c r="E51" s="353" t="str">
        <f>IF(申請データ!S47="","",申請データ!S47)</f>
        <v/>
      </c>
      <c r="F51" s="353" t="str">
        <f>IF(申請データ!T47="","",申請データ!T47)</f>
        <v/>
      </c>
      <c r="G51" s="354" t="str">
        <f>IF(申請データ!U47="","",申請データ!U47)</f>
        <v/>
      </c>
    </row>
    <row r="52" spans="1:7" ht="55.5" hidden="1" customHeight="1">
      <c r="A52" s="124">
        <f>申請データ!A48</f>
        <v>43</v>
      </c>
      <c r="B52" s="151" t="str">
        <f>IF(申請データ!M48="","",申請データ!M48)</f>
        <v/>
      </c>
      <c r="C52" s="223" t="str">
        <f>IF(申請データ!Q48="","",申請データ!Q48)</f>
        <v/>
      </c>
      <c r="D52" s="352" t="str">
        <f>IF(申請データ!AV48="","",申請データ!AV48)</f>
        <v/>
      </c>
      <c r="E52" s="353" t="str">
        <f>IF(申請データ!S48="","",申請データ!S48)</f>
        <v/>
      </c>
      <c r="F52" s="353" t="str">
        <f>IF(申請データ!T48="","",申請データ!T48)</f>
        <v/>
      </c>
      <c r="G52" s="354" t="str">
        <f>IF(申請データ!U48="","",申請データ!U48)</f>
        <v/>
      </c>
    </row>
    <row r="53" spans="1:7" ht="55.5" hidden="1" customHeight="1">
      <c r="A53" s="124">
        <f>申請データ!A49</f>
        <v>44</v>
      </c>
      <c r="B53" s="151" t="str">
        <f>IF(申請データ!M49="","",申請データ!M49)</f>
        <v/>
      </c>
      <c r="C53" s="223" t="str">
        <f>IF(申請データ!Q49="","",申請データ!Q49)</f>
        <v/>
      </c>
      <c r="D53" s="352" t="str">
        <f>IF(申請データ!AV49="","",申請データ!AV49)</f>
        <v/>
      </c>
      <c r="E53" s="353" t="str">
        <f>IF(申請データ!S49="","",申請データ!S49)</f>
        <v/>
      </c>
      <c r="F53" s="353" t="str">
        <f>IF(申請データ!T49="","",申請データ!T49)</f>
        <v/>
      </c>
      <c r="G53" s="354" t="str">
        <f>IF(申請データ!U49="","",申請データ!U49)</f>
        <v/>
      </c>
    </row>
    <row r="54" spans="1:7" ht="55.5" hidden="1" customHeight="1">
      <c r="A54" s="124">
        <f>申請データ!A50</f>
        <v>45</v>
      </c>
      <c r="B54" s="151" t="str">
        <f>IF(申請データ!M50="","",申請データ!M50)</f>
        <v/>
      </c>
      <c r="C54" s="223" t="str">
        <f>IF(申請データ!Q50="","",申請データ!Q50)</f>
        <v/>
      </c>
      <c r="D54" s="352" t="str">
        <f>IF(申請データ!AV50="","",申請データ!AV50)</f>
        <v/>
      </c>
      <c r="E54" s="353" t="str">
        <f>IF(申請データ!S50="","",申請データ!S50)</f>
        <v/>
      </c>
      <c r="F54" s="353" t="str">
        <f>IF(申請データ!T50="","",申請データ!T50)</f>
        <v/>
      </c>
      <c r="G54" s="354" t="str">
        <f>IF(申請データ!U50="","",申請データ!U50)</f>
        <v/>
      </c>
    </row>
    <row r="55" spans="1:7" ht="55.5" hidden="1" customHeight="1">
      <c r="A55" s="124">
        <f>申請データ!A51</f>
        <v>46</v>
      </c>
      <c r="B55" s="151" t="str">
        <f>IF(申請データ!M51="","",申請データ!M51)</f>
        <v/>
      </c>
      <c r="C55" s="223" t="str">
        <f>IF(申請データ!Q51="","",申請データ!Q51)</f>
        <v/>
      </c>
      <c r="D55" s="352" t="str">
        <f>IF(申請データ!AV51="","",申請データ!AV51)</f>
        <v/>
      </c>
      <c r="E55" s="353" t="str">
        <f>IF(申請データ!S51="","",申請データ!S51)</f>
        <v/>
      </c>
      <c r="F55" s="353" t="str">
        <f>IF(申請データ!T51="","",申請データ!T51)</f>
        <v/>
      </c>
      <c r="G55" s="354" t="str">
        <f>IF(申請データ!U51="","",申請データ!U51)</f>
        <v/>
      </c>
    </row>
    <row r="56" spans="1:7" ht="55.5" hidden="1" customHeight="1">
      <c r="A56" s="124">
        <f>申請データ!A52</f>
        <v>47</v>
      </c>
      <c r="B56" s="151" t="str">
        <f>IF(申請データ!M52="","",申請データ!M52)</f>
        <v/>
      </c>
      <c r="C56" s="223" t="str">
        <f>IF(申請データ!Q52="","",申請データ!Q52)</f>
        <v/>
      </c>
      <c r="D56" s="352" t="str">
        <f>IF(申請データ!AV52="","",申請データ!AV52)</f>
        <v/>
      </c>
      <c r="E56" s="353" t="str">
        <f>IF(申請データ!S52="","",申請データ!S52)</f>
        <v/>
      </c>
      <c r="F56" s="353" t="str">
        <f>IF(申請データ!T52="","",申請データ!T52)</f>
        <v/>
      </c>
      <c r="G56" s="354" t="str">
        <f>IF(申請データ!U52="","",申請データ!U52)</f>
        <v/>
      </c>
    </row>
    <row r="57" spans="1:7" ht="55.5" hidden="1" customHeight="1">
      <c r="A57" s="124">
        <f>申請データ!A53</f>
        <v>48</v>
      </c>
      <c r="B57" s="151" t="str">
        <f>IF(申請データ!M53="","",申請データ!M53)</f>
        <v/>
      </c>
      <c r="C57" s="223" t="str">
        <f>IF(申請データ!Q53="","",申請データ!Q53)</f>
        <v/>
      </c>
      <c r="D57" s="352" t="str">
        <f>IF(申請データ!AV53="","",申請データ!AV53)</f>
        <v/>
      </c>
      <c r="E57" s="353" t="str">
        <f>IF(申請データ!S53="","",申請データ!S53)</f>
        <v/>
      </c>
      <c r="F57" s="353" t="str">
        <f>IF(申請データ!T53="","",申請データ!T53)</f>
        <v/>
      </c>
      <c r="G57" s="354" t="str">
        <f>IF(申請データ!U53="","",申請データ!U53)</f>
        <v/>
      </c>
    </row>
    <row r="58" spans="1:7" ht="55.5" hidden="1" customHeight="1">
      <c r="A58" s="124">
        <f>申請データ!A54</f>
        <v>49</v>
      </c>
      <c r="B58" s="151" t="str">
        <f>IF(申請データ!M54="","",申請データ!M54)</f>
        <v/>
      </c>
      <c r="C58" s="223" t="str">
        <f>IF(申請データ!Q54="","",申請データ!Q54)</f>
        <v/>
      </c>
      <c r="D58" s="352" t="str">
        <f>IF(申請データ!AV54="","",申請データ!AV54)</f>
        <v/>
      </c>
      <c r="E58" s="353" t="str">
        <f>IF(申請データ!S54="","",申請データ!S54)</f>
        <v/>
      </c>
      <c r="F58" s="353" t="str">
        <f>IF(申請データ!T54="","",申請データ!T54)</f>
        <v/>
      </c>
      <c r="G58" s="354" t="str">
        <f>IF(申請データ!U54="","",申請データ!U54)</f>
        <v/>
      </c>
    </row>
    <row r="59" spans="1:7" ht="55.5" hidden="1" customHeight="1">
      <c r="A59" s="124">
        <f>申請データ!A55</f>
        <v>50</v>
      </c>
      <c r="B59" s="151" t="str">
        <f>IF(申請データ!M55="","",申請データ!M55)</f>
        <v/>
      </c>
      <c r="C59" s="223" t="str">
        <f>IF(申請データ!Q55="","",申請データ!Q55)</f>
        <v/>
      </c>
      <c r="D59" s="352" t="str">
        <f>IF(申請データ!AV55="","",申請データ!AV55)</f>
        <v/>
      </c>
      <c r="E59" s="353" t="str">
        <f>IF(申請データ!S55="","",申請データ!S55)</f>
        <v/>
      </c>
      <c r="F59" s="353" t="str">
        <f>IF(申請データ!T55="","",申請データ!T55)</f>
        <v/>
      </c>
      <c r="G59" s="354" t="str">
        <f>IF(申請データ!U55="","",申請データ!U55)</f>
        <v/>
      </c>
    </row>
    <row r="60" spans="1:7" ht="55.5" hidden="1" customHeight="1">
      <c r="A60" s="124">
        <f>申請データ!A56</f>
        <v>51</v>
      </c>
      <c r="B60" s="151" t="str">
        <f>IF(申請データ!M56="","",申請データ!M56)</f>
        <v/>
      </c>
      <c r="C60" s="223" t="str">
        <f>IF(申請データ!Q56="","",申請データ!Q56)</f>
        <v/>
      </c>
      <c r="D60" s="352" t="str">
        <f>IF(申請データ!AV56="","",申請データ!AV56)</f>
        <v/>
      </c>
      <c r="E60" s="353" t="str">
        <f>IF(申請データ!S56="","",申請データ!S56)</f>
        <v/>
      </c>
      <c r="F60" s="353" t="str">
        <f>IF(申請データ!T56="","",申請データ!T56)</f>
        <v/>
      </c>
      <c r="G60" s="354" t="str">
        <f>IF(申請データ!U56="","",申請データ!U56)</f>
        <v/>
      </c>
    </row>
    <row r="61" spans="1:7" ht="55.5" hidden="1" customHeight="1">
      <c r="A61" s="124">
        <f>申請データ!A57</f>
        <v>52</v>
      </c>
      <c r="B61" s="151" t="str">
        <f>IF(申請データ!M57="","",申請データ!M57)</f>
        <v/>
      </c>
      <c r="C61" s="223" t="str">
        <f>IF(申請データ!Q57="","",申請データ!Q57)</f>
        <v/>
      </c>
      <c r="D61" s="352" t="str">
        <f>IF(申請データ!AV57="","",申請データ!AV57)</f>
        <v/>
      </c>
      <c r="E61" s="353" t="str">
        <f>IF(申請データ!S57="","",申請データ!S57)</f>
        <v/>
      </c>
      <c r="F61" s="353" t="str">
        <f>IF(申請データ!T57="","",申請データ!T57)</f>
        <v/>
      </c>
      <c r="G61" s="354" t="str">
        <f>IF(申請データ!U57="","",申請データ!U57)</f>
        <v/>
      </c>
    </row>
    <row r="62" spans="1:7" ht="55.5" hidden="1" customHeight="1">
      <c r="A62" s="124">
        <f>申請データ!A58</f>
        <v>53</v>
      </c>
      <c r="B62" s="151" t="str">
        <f>IF(申請データ!M58="","",申請データ!M58)</f>
        <v/>
      </c>
      <c r="C62" s="223" t="str">
        <f>IF(申請データ!Q58="","",申請データ!Q58)</f>
        <v/>
      </c>
      <c r="D62" s="352" t="str">
        <f>IF(申請データ!AV58="","",申請データ!AV58)</f>
        <v/>
      </c>
      <c r="E62" s="353" t="str">
        <f>IF(申請データ!S58="","",申請データ!S58)</f>
        <v/>
      </c>
      <c r="F62" s="353" t="str">
        <f>IF(申請データ!T58="","",申請データ!T58)</f>
        <v/>
      </c>
      <c r="G62" s="354" t="str">
        <f>IF(申請データ!U58="","",申請データ!U58)</f>
        <v/>
      </c>
    </row>
    <row r="63" spans="1:7" ht="55.5" hidden="1" customHeight="1">
      <c r="A63" s="124">
        <f>申請データ!A59</f>
        <v>54</v>
      </c>
      <c r="B63" s="151" t="str">
        <f>IF(申請データ!M59="","",申請データ!M59)</f>
        <v/>
      </c>
      <c r="C63" s="223" t="str">
        <f>IF(申請データ!Q59="","",申請データ!Q59)</f>
        <v/>
      </c>
      <c r="D63" s="352" t="str">
        <f>IF(申請データ!AV59="","",申請データ!AV59)</f>
        <v/>
      </c>
      <c r="E63" s="353" t="str">
        <f>IF(申請データ!S59="","",申請データ!S59)</f>
        <v/>
      </c>
      <c r="F63" s="353" t="str">
        <f>IF(申請データ!T59="","",申請データ!T59)</f>
        <v/>
      </c>
      <c r="G63" s="354" t="str">
        <f>IF(申請データ!U59="","",申請データ!U59)</f>
        <v/>
      </c>
    </row>
    <row r="64" spans="1:7" ht="55.5" hidden="1" customHeight="1">
      <c r="A64" s="124">
        <f>申請データ!A60</f>
        <v>55</v>
      </c>
      <c r="B64" s="151" t="str">
        <f>IF(申請データ!M60="","",申請データ!M60)</f>
        <v/>
      </c>
      <c r="C64" s="223" t="str">
        <f>IF(申請データ!Q60="","",申請データ!Q60)</f>
        <v/>
      </c>
      <c r="D64" s="352" t="str">
        <f>IF(申請データ!AV60="","",申請データ!AV60)</f>
        <v/>
      </c>
      <c r="E64" s="353" t="str">
        <f>IF(申請データ!S60="","",申請データ!S60)</f>
        <v/>
      </c>
      <c r="F64" s="353" t="str">
        <f>IF(申請データ!T60="","",申請データ!T60)</f>
        <v/>
      </c>
      <c r="G64" s="354" t="str">
        <f>IF(申請データ!U60="","",申請データ!U60)</f>
        <v/>
      </c>
    </row>
    <row r="65" spans="1:7" ht="55.5" hidden="1" customHeight="1">
      <c r="A65" s="124">
        <f>申請データ!A61</f>
        <v>56</v>
      </c>
      <c r="B65" s="151" t="str">
        <f>IF(申請データ!M61="","",申請データ!M61)</f>
        <v/>
      </c>
      <c r="C65" s="223" t="str">
        <f>IF(申請データ!Q61="","",申請データ!Q61)</f>
        <v/>
      </c>
      <c r="D65" s="352" t="str">
        <f>IF(申請データ!AV61="","",申請データ!AV61)</f>
        <v/>
      </c>
      <c r="E65" s="353" t="str">
        <f>IF(申請データ!S61="","",申請データ!S61)</f>
        <v/>
      </c>
      <c r="F65" s="353" t="str">
        <f>IF(申請データ!T61="","",申請データ!T61)</f>
        <v/>
      </c>
      <c r="G65" s="354" t="str">
        <f>IF(申請データ!U61="","",申請データ!U61)</f>
        <v/>
      </c>
    </row>
    <row r="66" spans="1:7" ht="55.5" hidden="1" customHeight="1">
      <c r="A66" s="124">
        <f>申請データ!A62</f>
        <v>57</v>
      </c>
      <c r="B66" s="151" t="str">
        <f>IF(申請データ!M62="","",申請データ!M62)</f>
        <v/>
      </c>
      <c r="C66" s="223" t="str">
        <f>IF(申請データ!Q62="","",申請データ!Q62)</f>
        <v/>
      </c>
      <c r="D66" s="352" t="str">
        <f>IF(申請データ!AV62="","",申請データ!AV62)</f>
        <v/>
      </c>
      <c r="E66" s="353" t="str">
        <f>IF(申請データ!S62="","",申請データ!S62)</f>
        <v/>
      </c>
      <c r="F66" s="353" t="str">
        <f>IF(申請データ!T62="","",申請データ!T62)</f>
        <v/>
      </c>
      <c r="G66" s="354" t="str">
        <f>IF(申請データ!U62="","",申請データ!U62)</f>
        <v/>
      </c>
    </row>
    <row r="67" spans="1:7" ht="55.5" hidden="1" customHeight="1">
      <c r="A67" s="124">
        <f>申請データ!A63</f>
        <v>58</v>
      </c>
      <c r="B67" s="151" t="str">
        <f>IF(申請データ!M63="","",申請データ!M63)</f>
        <v/>
      </c>
      <c r="C67" s="223" t="str">
        <f>IF(申請データ!Q63="","",申請データ!Q63)</f>
        <v/>
      </c>
      <c r="D67" s="352" t="str">
        <f>IF(申請データ!AV63="","",申請データ!AV63)</f>
        <v/>
      </c>
      <c r="E67" s="353" t="str">
        <f>IF(申請データ!S63="","",申請データ!S63)</f>
        <v/>
      </c>
      <c r="F67" s="353" t="str">
        <f>IF(申請データ!T63="","",申請データ!T63)</f>
        <v/>
      </c>
      <c r="G67" s="354" t="str">
        <f>IF(申請データ!U63="","",申請データ!U63)</f>
        <v/>
      </c>
    </row>
    <row r="68" spans="1:7" ht="55.5" hidden="1" customHeight="1">
      <c r="A68" s="124">
        <f>申請データ!A64</f>
        <v>59</v>
      </c>
      <c r="B68" s="151" t="str">
        <f>IF(申請データ!M64="","",申請データ!M64)</f>
        <v/>
      </c>
      <c r="C68" s="223" t="str">
        <f>IF(申請データ!Q64="","",申請データ!Q64)</f>
        <v/>
      </c>
      <c r="D68" s="352" t="str">
        <f>IF(申請データ!AV64="","",申請データ!AV64)</f>
        <v/>
      </c>
      <c r="E68" s="353" t="str">
        <f>IF(申請データ!S64="","",申請データ!S64)</f>
        <v/>
      </c>
      <c r="F68" s="353" t="str">
        <f>IF(申請データ!T64="","",申請データ!T64)</f>
        <v/>
      </c>
      <c r="G68" s="354" t="str">
        <f>IF(申請データ!U64="","",申請データ!U64)</f>
        <v/>
      </c>
    </row>
    <row r="69" spans="1:7" ht="55.5" hidden="1" customHeight="1">
      <c r="A69" s="124">
        <f>申請データ!A65</f>
        <v>60</v>
      </c>
      <c r="B69" s="151" t="str">
        <f>IF(申請データ!M65="","",申請データ!M65)</f>
        <v/>
      </c>
      <c r="C69" s="223" t="str">
        <f>IF(申請データ!Q65="","",申請データ!Q65)</f>
        <v/>
      </c>
      <c r="D69" s="352" t="str">
        <f>IF(申請データ!AV65="","",申請データ!AV65)</f>
        <v/>
      </c>
      <c r="E69" s="353" t="str">
        <f>IF(申請データ!S65="","",申請データ!S65)</f>
        <v/>
      </c>
      <c r="F69" s="353" t="str">
        <f>IF(申請データ!T65="","",申請データ!T65)</f>
        <v/>
      </c>
      <c r="G69" s="354" t="str">
        <f>IF(申請データ!U65="","",申請データ!U65)</f>
        <v/>
      </c>
    </row>
    <row r="70" spans="1:7" ht="55.5" hidden="1" customHeight="1">
      <c r="A70" s="124">
        <f>申請データ!A66</f>
        <v>61</v>
      </c>
      <c r="B70" s="151" t="str">
        <f>IF(申請データ!M66="","",申請データ!M66)</f>
        <v/>
      </c>
      <c r="C70" s="223" t="str">
        <f>IF(申請データ!Q66="","",申請データ!Q66)</f>
        <v/>
      </c>
      <c r="D70" s="352" t="str">
        <f>IF(申請データ!AV66="","",申請データ!AV66)</f>
        <v/>
      </c>
      <c r="E70" s="353" t="str">
        <f>IF(申請データ!S66="","",申請データ!S66)</f>
        <v/>
      </c>
      <c r="F70" s="353" t="str">
        <f>IF(申請データ!T66="","",申請データ!T66)</f>
        <v/>
      </c>
      <c r="G70" s="354" t="str">
        <f>IF(申請データ!U66="","",申請データ!U66)</f>
        <v/>
      </c>
    </row>
    <row r="71" spans="1:7" ht="55.5" hidden="1" customHeight="1">
      <c r="A71" s="124">
        <f>申請データ!A67</f>
        <v>62</v>
      </c>
      <c r="B71" s="151" t="str">
        <f>IF(申請データ!M67="","",申請データ!M67)</f>
        <v/>
      </c>
      <c r="C71" s="223" t="str">
        <f>IF(申請データ!Q67="","",申請データ!Q67)</f>
        <v/>
      </c>
      <c r="D71" s="352" t="str">
        <f>IF(申請データ!AV67="","",申請データ!AV67)</f>
        <v/>
      </c>
      <c r="E71" s="353" t="str">
        <f>IF(申請データ!S67="","",申請データ!S67)</f>
        <v/>
      </c>
      <c r="F71" s="353" t="str">
        <f>IF(申請データ!T67="","",申請データ!T67)</f>
        <v/>
      </c>
      <c r="G71" s="354" t="str">
        <f>IF(申請データ!U67="","",申請データ!U67)</f>
        <v/>
      </c>
    </row>
    <row r="72" spans="1:7" ht="55.5" hidden="1" customHeight="1">
      <c r="A72" s="124">
        <f>申請データ!A68</f>
        <v>63</v>
      </c>
      <c r="B72" s="151" t="str">
        <f>IF(申請データ!M68="","",申請データ!M68)</f>
        <v/>
      </c>
      <c r="C72" s="223" t="str">
        <f>IF(申請データ!Q68="","",申請データ!Q68)</f>
        <v/>
      </c>
      <c r="D72" s="352" t="str">
        <f>IF(申請データ!AV68="","",申請データ!AV68)</f>
        <v/>
      </c>
      <c r="E72" s="353" t="str">
        <f>IF(申請データ!S68="","",申請データ!S68)</f>
        <v/>
      </c>
      <c r="F72" s="353" t="str">
        <f>IF(申請データ!T68="","",申請データ!T68)</f>
        <v/>
      </c>
      <c r="G72" s="354" t="str">
        <f>IF(申請データ!U68="","",申請データ!U68)</f>
        <v/>
      </c>
    </row>
    <row r="73" spans="1:7" ht="55.5" hidden="1" customHeight="1">
      <c r="A73" s="124">
        <f>申請データ!A69</f>
        <v>64</v>
      </c>
      <c r="B73" s="151" t="str">
        <f>IF(申請データ!M69="","",申請データ!M69)</f>
        <v/>
      </c>
      <c r="C73" s="223" t="str">
        <f>IF(申請データ!Q69="","",申請データ!Q69)</f>
        <v/>
      </c>
      <c r="D73" s="352" t="str">
        <f>IF(申請データ!AV69="","",申請データ!AV69)</f>
        <v/>
      </c>
      <c r="E73" s="353" t="str">
        <f>IF(申請データ!S69="","",申請データ!S69)</f>
        <v/>
      </c>
      <c r="F73" s="353" t="str">
        <f>IF(申請データ!T69="","",申請データ!T69)</f>
        <v/>
      </c>
      <c r="G73" s="354" t="str">
        <f>IF(申請データ!U69="","",申請データ!U69)</f>
        <v/>
      </c>
    </row>
    <row r="74" spans="1:7" ht="55.5" hidden="1" customHeight="1">
      <c r="A74" s="124">
        <f>申請データ!A70</f>
        <v>65</v>
      </c>
      <c r="B74" s="151" t="str">
        <f>IF(申請データ!M70="","",申請データ!M70)</f>
        <v/>
      </c>
      <c r="C74" s="223" t="str">
        <f>IF(申請データ!Q70="","",申請データ!Q70)</f>
        <v/>
      </c>
      <c r="D74" s="352" t="str">
        <f>IF(申請データ!AV70="","",申請データ!AV70)</f>
        <v/>
      </c>
      <c r="E74" s="353" t="str">
        <f>IF(申請データ!S70="","",申請データ!S70)</f>
        <v/>
      </c>
      <c r="F74" s="353" t="str">
        <f>IF(申請データ!T70="","",申請データ!T70)</f>
        <v/>
      </c>
      <c r="G74" s="354" t="str">
        <f>IF(申請データ!U70="","",申請データ!U70)</f>
        <v/>
      </c>
    </row>
    <row r="75" spans="1:7" ht="55.5" hidden="1" customHeight="1">
      <c r="A75" s="124">
        <f>申請データ!A71</f>
        <v>66</v>
      </c>
      <c r="B75" s="151" t="str">
        <f>IF(申請データ!M71="","",申請データ!M71)</f>
        <v/>
      </c>
      <c r="C75" s="223" t="str">
        <f>IF(申請データ!Q71="","",申請データ!Q71)</f>
        <v/>
      </c>
      <c r="D75" s="352" t="str">
        <f>IF(申請データ!AV71="","",申請データ!AV71)</f>
        <v/>
      </c>
      <c r="E75" s="353" t="str">
        <f>IF(申請データ!S71="","",申請データ!S71)</f>
        <v/>
      </c>
      <c r="F75" s="353" t="str">
        <f>IF(申請データ!T71="","",申請データ!T71)</f>
        <v/>
      </c>
      <c r="G75" s="354" t="str">
        <f>IF(申請データ!U71="","",申請データ!U71)</f>
        <v/>
      </c>
    </row>
    <row r="76" spans="1:7" ht="55.5" hidden="1" customHeight="1">
      <c r="A76" s="124">
        <f>申請データ!A72</f>
        <v>67</v>
      </c>
      <c r="B76" s="151" t="str">
        <f>IF(申請データ!M72="","",申請データ!M72)</f>
        <v/>
      </c>
      <c r="C76" s="223" t="str">
        <f>IF(申請データ!Q72="","",申請データ!Q72)</f>
        <v/>
      </c>
      <c r="D76" s="352" t="str">
        <f>IF(申請データ!AV72="","",申請データ!AV72)</f>
        <v/>
      </c>
      <c r="E76" s="353" t="str">
        <f>IF(申請データ!S72="","",申請データ!S72)</f>
        <v/>
      </c>
      <c r="F76" s="353" t="str">
        <f>IF(申請データ!T72="","",申請データ!T72)</f>
        <v/>
      </c>
      <c r="G76" s="354" t="str">
        <f>IF(申請データ!U72="","",申請データ!U72)</f>
        <v/>
      </c>
    </row>
    <row r="77" spans="1:7" ht="55.5" hidden="1" customHeight="1">
      <c r="A77" s="124">
        <f>申請データ!A73</f>
        <v>68</v>
      </c>
      <c r="B77" s="151" t="str">
        <f>IF(申請データ!M73="","",申請データ!M73)</f>
        <v/>
      </c>
      <c r="C77" s="223" t="str">
        <f>IF(申請データ!Q73="","",申請データ!Q73)</f>
        <v/>
      </c>
      <c r="D77" s="352" t="str">
        <f>IF(申請データ!AV73="","",申請データ!AV73)</f>
        <v/>
      </c>
      <c r="E77" s="353" t="str">
        <f>IF(申請データ!S73="","",申請データ!S73)</f>
        <v/>
      </c>
      <c r="F77" s="353" t="str">
        <f>IF(申請データ!T73="","",申請データ!T73)</f>
        <v/>
      </c>
      <c r="G77" s="354" t="str">
        <f>IF(申請データ!U73="","",申請データ!U73)</f>
        <v/>
      </c>
    </row>
    <row r="78" spans="1:7" ht="55.5" hidden="1" customHeight="1">
      <c r="A78" s="124">
        <f>申請データ!A74</f>
        <v>69</v>
      </c>
      <c r="B78" s="151" t="str">
        <f>IF(申請データ!M74="","",申請データ!M74)</f>
        <v/>
      </c>
      <c r="C78" s="223" t="str">
        <f>IF(申請データ!Q74="","",申請データ!Q74)</f>
        <v/>
      </c>
      <c r="D78" s="352" t="str">
        <f>IF(申請データ!AV74="","",申請データ!AV74)</f>
        <v/>
      </c>
      <c r="E78" s="353" t="str">
        <f>IF(申請データ!S74="","",申請データ!S74)</f>
        <v/>
      </c>
      <c r="F78" s="353" t="str">
        <f>IF(申請データ!T74="","",申請データ!T74)</f>
        <v/>
      </c>
      <c r="G78" s="354" t="str">
        <f>IF(申請データ!U74="","",申請データ!U74)</f>
        <v/>
      </c>
    </row>
    <row r="79" spans="1:7" ht="55.5" hidden="1" customHeight="1">
      <c r="A79" s="124">
        <f>申請データ!A75</f>
        <v>70</v>
      </c>
      <c r="B79" s="151" t="str">
        <f>IF(申請データ!M75="","",申請データ!M75)</f>
        <v/>
      </c>
      <c r="C79" s="223" t="str">
        <f>IF(申請データ!Q75="","",申請データ!Q75)</f>
        <v/>
      </c>
      <c r="D79" s="352" t="str">
        <f>IF(申請データ!AV75="","",申請データ!AV75)</f>
        <v/>
      </c>
      <c r="E79" s="353" t="str">
        <f>IF(申請データ!S75="","",申請データ!S75)</f>
        <v/>
      </c>
      <c r="F79" s="353" t="str">
        <f>IF(申請データ!T75="","",申請データ!T75)</f>
        <v/>
      </c>
      <c r="G79" s="354" t="str">
        <f>IF(申請データ!U75="","",申請データ!U75)</f>
        <v/>
      </c>
    </row>
    <row r="80" spans="1:7" ht="55.5" hidden="1" customHeight="1">
      <c r="A80" s="124">
        <f>申請データ!A76</f>
        <v>71</v>
      </c>
      <c r="B80" s="151" t="str">
        <f>IF(申請データ!M76="","",申請データ!M76)</f>
        <v/>
      </c>
      <c r="C80" s="223" t="str">
        <f>IF(申請データ!Q76="","",申請データ!Q76)</f>
        <v/>
      </c>
      <c r="D80" s="352" t="str">
        <f>IF(申請データ!AV76="","",申請データ!AV76)</f>
        <v/>
      </c>
      <c r="E80" s="353" t="str">
        <f>IF(申請データ!S76="","",申請データ!S76)</f>
        <v/>
      </c>
      <c r="F80" s="353" t="str">
        <f>IF(申請データ!T76="","",申請データ!T76)</f>
        <v/>
      </c>
      <c r="G80" s="354" t="str">
        <f>IF(申請データ!U76="","",申請データ!U76)</f>
        <v/>
      </c>
    </row>
    <row r="81" spans="1:7" ht="55.5" hidden="1" customHeight="1">
      <c r="A81" s="124">
        <f>申請データ!A77</f>
        <v>72</v>
      </c>
      <c r="B81" s="151" t="str">
        <f>IF(申請データ!M77="","",申請データ!M77)</f>
        <v/>
      </c>
      <c r="C81" s="223" t="str">
        <f>IF(申請データ!Q77="","",申請データ!Q77)</f>
        <v/>
      </c>
      <c r="D81" s="352" t="str">
        <f>IF(申請データ!AV77="","",申請データ!AV77)</f>
        <v/>
      </c>
      <c r="E81" s="353" t="str">
        <f>IF(申請データ!S77="","",申請データ!S77)</f>
        <v/>
      </c>
      <c r="F81" s="353" t="str">
        <f>IF(申請データ!T77="","",申請データ!T77)</f>
        <v/>
      </c>
      <c r="G81" s="354" t="str">
        <f>IF(申請データ!U77="","",申請データ!U77)</f>
        <v/>
      </c>
    </row>
    <row r="82" spans="1:7" ht="55.5" hidden="1" customHeight="1">
      <c r="A82" s="124">
        <f>申請データ!A78</f>
        <v>73</v>
      </c>
      <c r="B82" s="151" t="str">
        <f>IF(申請データ!M78="","",申請データ!M78)</f>
        <v/>
      </c>
      <c r="C82" s="223" t="str">
        <f>IF(申請データ!Q78="","",申請データ!Q78)</f>
        <v/>
      </c>
      <c r="D82" s="352" t="str">
        <f>IF(申請データ!AV78="","",申請データ!AV78)</f>
        <v/>
      </c>
      <c r="E82" s="353" t="str">
        <f>IF(申請データ!S78="","",申請データ!S78)</f>
        <v/>
      </c>
      <c r="F82" s="353" t="str">
        <f>IF(申請データ!T78="","",申請データ!T78)</f>
        <v/>
      </c>
      <c r="G82" s="354" t="str">
        <f>IF(申請データ!U78="","",申請データ!U78)</f>
        <v/>
      </c>
    </row>
    <row r="83" spans="1:7" ht="55.5" hidden="1" customHeight="1">
      <c r="A83" s="124">
        <f>申請データ!A79</f>
        <v>74</v>
      </c>
      <c r="B83" s="151" t="str">
        <f>IF(申請データ!M79="","",申請データ!M79)</f>
        <v/>
      </c>
      <c r="C83" s="223" t="str">
        <f>IF(申請データ!Q79="","",申請データ!Q79)</f>
        <v/>
      </c>
      <c r="D83" s="352" t="str">
        <f>IF(申請データ!AV79="","",申請データ!AV79)</f>
        <v/>
      </c>
      <c r="E83" s="353" t="str">
        <f>IF(申請データ!S79="","",申請データ!S79)</f>
        <v/>
      </c>
      <c r="F83" s="353" t="str">
        <f>IF(申請データ!T79="","",申請データ!T79)</f>
        <v/>
      </c>
      <c r="G83" s="354" t="str">
        <f>IF(申請データ!U79="","",申請データ!U79)</f>
        <v/>
      </c>
    </row>
    <row r="84" spans="1:7" ht="55.5" hidden="1" customHeight="1">
      <c r="A84" s="124">
        <f>申請データ!A80</f>
        <v>75</v>
      </c>
      <c r="B84" s="151" t="str">
        <f>IF(申請データ!M80="","",申請データ!M80)</f>
        <v/>
      </c>
      <c r="C84" s="223" t="str">
        <f>IF(申請データ!Q80="","",申請データ!Q80)</f>
        <v/>
      </c>
      <c r="D84" s="352" t="str">
        <f>IF(申請データ!AV80="","",申請データ!AV80)</f>
        <v/>
      </c>
      <c r="E84" s="353" t="str">
        <f>IF(申請データ!S80="","",申請データ!S80)</f>
        <v/>
      </c>
      <c r="F84" s="353" t="str">
        <f>IF(申請データ!T80="","",申請データ!T80)</f>
        <v/>
      </c>
      <c r="G84" s="354" t="str">
        <f>IF(申請データ!U80="","",申請データ!U80)</f>
        <v/>
      </c>
    </row>
    <row r="85" spans="1:7" ht="55.5" hidden="1" customHeight="1">
      <c r="A85" s="124">
        <f>申請データ!A81</f>
        <v>76</v>
      </c>
      <c r="B85" s="151" t="str">
        <f>IF(申請データ!M81="","",申請データ!M81)</f>
        <v/>
      </c>
      <c r="C85" s="223" t="str">
        <f>IF(申請データ!Q81="","",申請データ!Q81)</f>
        <v/>
      </c>
      <c r="D85" s="352" t="str">
        <f>IF(申請データ!AV81="","",申請データ!AV81)</f>
        <v/>
      </c>
      <c r="E85" s="353" t="str">
        <f>IF(申請データ!S81="","",申請データ!S81)</f>
        <v/>
      </c>
      <c r="F85" s="353" t="str">
        <f>IF(申請データ!T81="","",申請データ!T81)</f>
        <v/>
      </c>
      <c r="G85" s="354" t="str">
        <f>IF(申請データ!U81="","",申請データ!U81)</f>
        <v/>
      </c>
    </row>
    <row r="86" spans="1:7" ht="55.5" hidden="1" customHeight="1">
      <c r="A86" s="124">
        <f>申請データ!A82</f>
        <v>77</v>
      </c>
      <c r="B86" s="151" t="str">
        <f>IF(申請データ!M82="","",申請データ!M82)</f>
        <v/>
      </c>
      <c r="C86" s="223" t="str">
        <f>IF(申請データ!Q82="","",申請データ!Q82)</f>
        <v/>
      </c>
      <c r="D86" s="352" t="str">
        <f>IF(申請データ!AV82="","",申請データ!AV82)</f>
        <v/>
      </c>
      <c r="E86" s="353" t="str">
        <f>IF(申請データ!S82="","",申請データ!S82)</f>
        <v/>
      </c>
      <c r="F86" s="353" t="str">
        <f>IF(申請データ!T82="","",申請データ!T82)</f>
        <v/>
      </c>
      <c r="G86" s="354" t="str">
        <f>IF(申請データ!U82="","",申請データ!U82)</f>
        <v/>
      </c>
    </row>
    <row r="87" spans="1:7" ht="55.5" hidden="1" customHeight="1">
      <c r="A87" s="124">
        <f>申請データ!A83</f>
        <v>78</v>
      </c>
      <c r="B87" s="151" t="str">
        <f>IF(申請データ!M83="","",申請データ!M83)</f>
        <v/>
      </c>
      <c r="C87" s="223" t="str">
        <f>IF(申請データ!Q83="","",申請データ!Q83)</f>
        <v/>
      </c>
      <c r="D87" s="352" t="str">
        <f>IF(申請データ!AV83="","",申請データ!AV83)</f>
        <v/>
      </c>
      <c r="E87" s="353" t="str">
        <f>IF(申請データ!S83="","",申請データ!S83)</f>
        <v/>
      </c>
      <c r="F87" s="353" t="str">
        <f>IF(申請データ!T83="","",申請データ!T83)</f>
        <v/>
      </c>
      <c r="G87" s="354" t="str">
        <f>IF(申請データ!U83="","",申請データ!U83)</f>
        <v/>
      </c>
    </row>
    <row r="88" spans="1:7" ht="55.5" hidden="1" customHeight="1">
      <c r="A88" s="124">
        <f>申請データ!A84</f>
        <v>79</v>
      </c>
      <c r="B88" s="151" t="str">
        <f>IF(申請データ!M84="","",申請データ!M84)</f>
        <v/>
      </c>
      <c r="C88" s="223" t="str">
        <f>IF(申請データ!Q84="","",申請データ!Q84)</f>
        <v/>
      </c>
      <c r="D88" s="352" t="str">
        <f>IF(申請データ!AV84="","",申請データ!AV84)</f>
        <v/>
      </c>
      <c r="E88" s="353" t="str">
        <f>IF(申請データ!S84="","",申請データ!S84)</f>
        <v/>
      </c>
      <c r="F88" s="353" t="str">
        <f>IF(申請データ!T84="","",申請データ!T84)</f>
        <v/>
      </c>
      <c r="G88" s="354" t="str">
        <f>IF(申請データ!U84="","",申請データ!U84)</f>
        <v/>
      </c>
    </row>
    <row r="89" spans="1:7" ht="55.5" hidden="1" customHeight="1">
      <c r="A89" s="124">
        <f>申請データ!A85</f>
        <v>80</v>
      </c>
      <c r="B89" s="151" t="str">
        <f>IF(申請データ!M85="","",申請データ!M85)</f>
        <v/>
      </c>
      <c r="C89" s="223" t="str">
        <f>IF(申請データ!Q85="","",申請データ!Q85)</f>
        <v/>
      </c>
      <c r="D89" s="352" t="str">
        <f>IF(申請データ!AV85="","",申請データ!AV85)</f>
        <v/>
      </c>
      <c r="E89" s="353" t="str">
        <f>IF(申請データ!S85="","",申請データ!S85)</f>
        <v/>
      </c>
      <c r="F89" s="353" t="str">
        <f>IF(申請データ!T85="","",申請データ!T85)</f>
        <v/>
      </c>
      <c r="G89" s="354" t="str">
        <f>IF(申請データ!U85="","",申請データ!U85)</f>
        <v/>
      </c>
    </row>
    <row r="90" spans="1:7" ht="55.5" hidden="1" customHeight="1">
      <c r="A90" s="124">
        <f>申請データ!A86</f>
        <v>81</v>
      </c>
      <c r="B90" s="151" t="str">
        <f>IF(申請データ!M86="","",申請データ!M86)</f>
        <v/>
      </c>
      <c r="C90" s="223" t="str">
        <f>IF(申請データ!Q86="","",申請データ!Q86)</f>
        <v/>
      </c>
      <c r="D90" s="352" t="str">
        <f>IF(申請データ!AV86="","",申請データ!AV86)</f>
        <v/>
      </c>
      <c r="E90" s="353" t="str">
        <f>IF(申請データ!S86="","",申請データ!S86)</f>
        <v/>
      </c>
      <c r="F90" s="353" t="str">
        <f>IF(申請データ!T86="","",申請データ!T86)</f>
        <v/>
      </c>
      <c r="G90" s="354" t="str">
        <f>IF(申請データ!U86="","",申請データ!U86)</f>
        <v/>
      </c>
    </row>
    <row r="91" spans="1:7" ht="55.5" hidden="1" customHeight="1">
      <c r="A91" s="124">
        <f>申請データ!A87</f>
        <v>82</v>
      </c>
      <c r="B91" s="151" t="str">
        <f>IF(申請データ!M87="","",申請データ!M87)</f>
        <v/>
      </c>
      <c r="C91" s="223" t="str">
        <f>IF(申請データ!Q87="","",申請データ!Q87)</f>
        <v/>
      </c>
      <c r="D91" s="352" t="str">
        <f>IF(申請データ!AV87="","",申請データ!AV87)</f>
        <v/>
      </c>
      <c r="E91" s="353" t="str">
        <f>IF(申請データ!S87="","",申請データ!S87)</f>
        <v/>
      </c>
      <c r="F91" s="353" t="str">
        <f>IF(申請データ!T87="","",申請データ!T87)</f>
        <v/>
      </c>
      <c r="G91" s="354" t="str">
        <f>IF(申請データ!U87="","",申請データ!U87)</f>
        <v/>
      </c>
    </row>
    <row r="92" spans="1:7" ht="55.5" hidden="1" customHeight="1">
      <c r="A92" s="124">
        <f>申請データ!A88</f>
        <v>83</v>
      </c>
      <c r="B92" s="151" t="str">
        <f>IF(申請データ!M88="","",申請データ!M88)</f>
        <v/>
      </c>
      <c r="C92" s="223" t="str">
        <f>IF(申請データ!Q88="","",申請データ!Q88)</f>
        <v/>
      </c>
      <c r="D92" s="352" t="str">
        <f>IF(申請データ!AV88="","",申請データ!AV88)</f>
        <v/>
      </c>
      <c r="E92" s="353" t="str">
        <f>IF(申請データ!S88="","",申請データ!S88)</f>
        <v/>
      </c>
      <c r="F92" s="353" t="str">
        <f>IF(申請データ!T88="","",申請データ!T88)</f>
        <v/>
      </c>
      <c r="G92" s="354" t="str">
        <f>IF(申請データ!U88="","",申請データ!U88)</f>
        <v/>
      </c>
    </row>
    <row r="93" spans="1:7" ht="55.5" hidden="1" customHeight="1">
      <c r="A93" s="124">
        <f>申請データ!A89</f>
        <v>84</v>
      </c>
      <c r="B93" s="151" t="str">
        <f>IF(申請データ!M89="","",申請データ!M89)</f>
        <v/>
      </c>
      <c r="C93" s="223" t="str">
        <f>IF(申請データ!Q89="","",申請データ!Q89)</f>
        <v/>
      </c>
      <c r="D93" s="352" t="str">
        <f>IF(申請データ!AV89="","",申請データ!AV89)</f>
        <v/>
      </c>
      <c r="E93" s="353" t="str">
        <f>IF(申請データ!S89="","",申請データ!S89)</f>
        <v/>
      </c>
      <c r="F93" s="353" t="str">
        <f>IF(申請データ!T89="","",申請データ!T89)</f>
        <v/>
      </c>
      <c r="G93" s="354" t="str">
        <f>IF(申請データ!U89="","",申請データ!U89)</f>
        <v/>
      </c>
    </row>
    <row r="94" spans="1:7" ht="55.5" hidden="1" customHeight="1">
      <c r="A94" s="124">
        <f>申請データ!A90</f>
        <v>85</v>
      </c>
      <c r="B94" s="151" t="str">
        <f>IF(申請データ!M90="","",申請データ!M90)</f>
        <v/>
      </c>
      <c r="C94" s="223" t="str">
        <f>IF(申請データ!Q90="","",申請データ!Q90)</f>
        <v/>
      </c>
      <c r="D94" s="352" t="str">
        <f>IF(申請データ!AV90="","",申請データ!AV90)</f>
        <v/>
      </c>
      <c r="E94" s="353" t="str">
        <f>IF(申請データ!S90="","",申請データ!S90)</f>
        <v/>
      </c>
      <c r="F94" s="353" t="str">
        <f>IF(申請データ!T90="","",申請データ!T90)</f>
        <v/>
      </c>
      <c r="G94" s="354" t="str">
        <f>IF(申請データ!U90="","",申請データ!U90)</f>
        <v/>
      </c>
    </row>
    <row r="95" spans="1:7" ht="55.5" hidden="1" customHeight="1">
      <c r="A95" s="124">
        <f>申請データ!A91</f>
        <v>86</v>
      </c>
      <c r="B95" s="151" t="str">
        <f>IF(申請データ!M91="","",申請データ!M91)</f>
        <v/>
      </c>
      <c r="C95" s="223" t="str">
        <f>IF(申請データ!Q91="","",申請データ!Q91)</f>
        <v/>
      </c>
      <c r="D95" s="352" t="str">
        <f>IF(申請データ!AV91="","",申請データ!AV91)</f>
        <v/>
      </c>
      <c r="E95" s="353" t="str">
        <f>IF(申請データ!S91="","",申請データ!S91)</f>
        <v/>
      </c>
      <c r="F95" s="353" t="str">
        <f>IF(申請データ!T91="","",申請データ!T91)</f>
        <v/>
      </c>
      <c r="G95" s="354" t="str">
        <f>IF(申請データ!U91="","",申請データ!U91)</f>
        <v/>
      </c>
    </row>
    <row r="96" spans="1:7" ht="55.5" hidden="1" customHeight="1">
      <c r="A96" s="124">
        <f>申請データ!A92</f>
        <v>87</v>
      </c>
      <c r="B96" s="151" t="str">
        <f>IF(申請データ!M92="","",申請データ!M92)</f>
        <v/>
      </c>
      <c r="C96" s="223" t="str">
        <f>IF(申請データ!Q92="","",申請データ!Q92)</f>
        <v/>
      </c>
      <c r="D96" s="352" t="str">
        <f>IF(申請データ!AV92="","",申請データ!AV92)</f>
        <v/>
      </c>
      <c r="E96" s="353" t="str">
        <f>IF(申請データ!S92="","",申請データ!S92)</f>
        <v/>
      </c>
      <c r="F96" s="353" t="str">
        <f>IF(申請データ!T92="","",申請データ!T92)</f>
        <v/>
      </c>
      <c r="G96" s="354" t="str">
        <f>IF(申請データ!U92="","",申請データ!U92)</f>
        <v/>
      </c>
    </row>
    <row r="97" spans="1:7" ht="55.5" hidden="1" customHeight="1">
      <c r="A97" s="124">
        <f>申請データ!A93</f>
        <v>88</v>
      </c>
      <c r="B97" s="151" t="str">
        <f>IF(申請データ!M93="","",申請データ!M93)</f>
        <v/>
      </c>
      <c r="C97" s="223" t="str">
        <f>IF(申請データ!Q93="","",申請データ!Q93)</f>
        <v/>
      </c>
      <c r="D97" s="352" t="str">
        <f>IF(申請データ!AV93="","",申請データ!AV93)</f>
        <v/>
      </c>
      <c r="E97" s="353" t="str">
        <f>IF(申請データ!S93="","",申請データ!S93)</f>
        <v/>
      </c>
      <c r="F97" s="353" t="str">
        <f>IF(申請データ!T93="","",申請データ!T93)</f>
        <v/>
      </c>
      <c r="G97" s="354" t="str">
        <f>IF(申請データ!U93="","",申請データ!U93)</f>
        <v/>
      </c>
    </row>
    <row r="98" spans="1:7" ht="55.5" hidden="1" customHeight="1">
      <c r="A98" s="124">
        <f>申請データ!A94</f>
        <v>89</v>
      </c>
      <c r="B98" s="151" t="str">
        <f>IF(申請データ!M94="","",申請データ!M94)</f>
        <v/>
      </c>
      <c r="C98" s="223" t="str">
        <f>IF(申請データ!Q94="","",申請データ!Q94)</f>
        <v/>
      </c>
      <c r="D98" s="352" t="str">
        <f>IF(申請データ!AV94="","",申請データ!AV94)</f>
        <v/>
      </c>
      <c r="E98" s="353" t="str">
        <f>IF(申請データ!S94="","",申請データ!S94)</f>
        <v/>
      </c>
      <c r="F98" s="353" t="str">
        <f>IF(申請データ!T94="","",申請データ!T94)</f>
        <v/>
      </c>
      <c r="G98" s="354" t="str">
        <f>IF(申請データ!U94="","",申請データ!U94)</f>
        <v/>
      </c>
    </row>
    <row r="99" spans="1:7" ht="55.5" hidden="1" customHeight="1">
      <c r="A99" s="124">
        <f>申請データ!A95</f>
        <v>90</v>
      </c>
      <c r="B99" s="151" t="str">
        <f>IF(申請データ!M95="","",申請データ!M95)</f>
        <v/>
      </c>
      <c r="C99" s="223" t="str">
        <f>IF(申請データ!Q95="","",申請データ!Q95)</f>
        <v/>
      </c>
      <c r="D99" s="352" t="str">
        <f>IF(申請データ!AV95="","",申請データ!AV95)</f>
        <v/>
      </c>
      <c r="E99" s="353" t="str">
        <f>IF(申請データ!S95="","",申請データ!S95)</f>
        <v/>
      </c>
      <c r="F99" s="353" t="str">
        <f>IF(申請データ!T95="","",申請データ!T95)</f>
        <v/>
      </c>
      <c r="G99" s="354" t="str">
        <f>IF(申請データ!U95="","",申請データ!U95)</f>
        <v/>
      </c>
    </row>
    <row r="100" spans="1:7" ht="55.5" hidden="1" customHeight="1">
      <c r="A100" s="124">
        <f>申請データ!A96</f>
        <v>91</v>
      </c>
      <c r="B100" s="151" t="str">
        <f>IF(申請データ!M96="","",申請データ!M96)</f>
        <v/>
      </c>
      <c r="C100" s="223" t="str">
        <f>IF(申請データ!Q96="","",申請データ!Q96)</f>
        <v/>
      </c>
      <c r="D100" s="352" t="str">
        <f>IF(申請データ!AV96="","",申請データ!AV96)</f>
        <v/>
      </c>
      <c r="E100" s="353" t="str">
        <f>IF(申請データ!S96="","",申請データ!S96)</f>
        <v/>
      </c>
      <c r="F100" s="353" t="str">
        <f>IF(申請データ!T96="","",申請データ!T96)</f>
        <v/>
      </c>
      <c r="G100" s="354" t="str">
        <f>IF(申請データ!U96="","",申請データ!U96)</f>
        <v/>
      </c>
    </row>
    <row r="101" spans="1:7" ht="55.5" hidden="1" customHeight="1">
      <c r="A101" s="124">
        <f>申請データ!A97</f>
        <v>92</v>
      </c>
      <c r="B101" s="151" t="str">
        <f>IF(申請データ!M97="","",申請データ!M97)</f>
        <v/>
      </c>
      <c r="C101" s="223" t="str">
        <f>IF(申請データ!Q97="","",申請データ!Q97)</f>
        <v/>
      </c>
      <c r="D101" s="352" t="str">
        <f>IF(申請データ!AV97="","",申請データ!AV97)</f>
        <v/>
      </c>
      <c r="E101" s="353" t="str">
        <f>IF(申請データ!S97="","",申請データ!S97)</f>
        <v/>
      </c>
      <c r="F101" s="353" t="str">
        <f>IF(申請データ!T97="","",申請データ!T97)</f>
        <v/>
      </c>
      <c r="G101" s="354" t="str">
        <f>IF(申請データ!U97="","",申請データ!U97)</f>
        <v/>
      </c>
    </row>
    <row r="102" spans="1:7" ht="55.5" hidden="1" customHeight="1">
      <c r="A102" s="124">
        <f>申請データ!A98</f>
        <v>93</v>
      </c>
      <c r="B102" s="151" t="str">
        <f>IF(申請データ!M98="","",申請データ!M98)</f>
        <v/>
      </c>
      <c r="C102" s="223" t="str">
        <f>IF(申請データ!Q98="","",申請データ!Q98)</f>
        <v/>
      </c>
      <c r="D102" s="352" t="str">
        <f>IF(申請データ!AV98="","",申請データ!AV98)</f>
        <v/>
      </c>
      <c r="E102" s="353" t="str">
        <f>IF(申請データ!S98="","",申請データ!S98)</f>
        <v/>
      </c>
      <c r="F102" s="353" t="str">
        <f>IF(申請データ!T98="","",申請データ!T98)</f>
        <v/>
      </c>
      <c r="G102" s="354" t="str">
        <f>IF(申請データ!U98="","",申請データ!U98)</f>
        <v/>
      </c>
    </row>
    <row r="103" spans="1:7" ht="55.5" hidden="1" customHeight="1">
      <c r="A103" s="124">
        <f>申請データ!A99</f>
        <v>94</v>
      </c>
      <c r="B103" s="151" t="str">
        <f>IF(申請データ!M99="","",申請データ!M99)</f>
        <v/>
      </c>
      <c r="C103" s="223" t="str">
        <f>IF(申請データ!Q99="","",申請データ!Q99)</f>
        <v/>
      </c>
      <c r="D103" s="352" t="str">
        <f>IF(申請データ!AV99="","",申請データ!AV99)</f>
        <v/>
      </c>
      <c r="E103" s="353" t="str">
        <f>IF(申請データ!S99="","",申請データ!S99)</f>
        <v/>
      </c>
      <c r="F103" s="353" t="str">
        <f>IF(申請データ!T99="","",申請データ!T99)</f>
        <v/>
      </c>
      <c r="G103" s="354" t="str">
        <f>IF(申請データ!U99="","",申請データ!U99)</f>
        <v/>
      </c>
    </row>
    <row r="104" spans="1:7" ht="55.5" hidden="1" customHeight="1">
      <c r="A104" s="124">
        <f>申請データ!A100</f>
        <v>95</v>
      </c>
      <c r="B104" s="151" t="str">
        <f>IF(申請データ!M100="","",申請データ!M100)</f>
        <v/>
      </c>
      <c r="C104" s="223" t="str">
        <f>IF(申請データ!Q100="","",申請データ!Q100)</f>
        <v/>
      </c>
      <c r="D104" s="352" t="str">
        <f>IF(申請データ!AV100="","",申請データ!AV100)</f>
        <v/>
      </c>
      <c r="E104" s="353" t="str">
        <f>IF(申請データ!S100="","",申請データ!S100)</f>
        <v/>
      </c>
      <c r="F104" s="353" t="str">
        <f>IF(申請データ!T100="","",申請データ!T100)</f>
        <v/>
      </c>
      <c r="G104" s="354" t="str">
        <f>IF(申請データ!U100="","",申請データ!U100)</f>
        <v/>
      </c>
    </row>
    <row r="105" spans="1:7" ht="55.5" hidden="1" customHeight="1">
      <c r="A105" s="124">
        <f>申請データ!A101</f>
        <v>96</v>
      </c>
      <c r="B105" s="151" t="str">
        <f>IF(申請データ!M101="","",申請データ!M101)</f>
        <v/>
      </c>
      <c r="C105" s="223" t="str">
        <f>IF(申請データ!Q101="","",申請データ!Q101)</f>
        <v/>
      </c>
      <c r="D105" s="352" t="str">
        <f>IF(申請データ!AV101="","",申請データ!AV101)</f>
        <v/>
      </c>
      <c r="E105" s="353" t="str">
        <f>IF(申請データ!S101="","",申請データ!S101)</f>
        <v/>
      </c>
      <c r="F105" s="353" t="str">
        <f>IF(申請データ!T101="","",申請データ!T101)</f>
        <v/>
      </c>
      <c r="G105" s="354" t="str">
        <f>IF(申請データ!U101="","",申請データ!U101)</f>
        <v/>
      </c>
    </row>
    <row r="106" spans="1:7" ht="55.5" hidden="1" customHeight="1">
      <c r="A106" s="124">
        <f>申請データ!A102</f>
        <v>97</v>
      </c>
      <c r="B106" s="151" t="str">
        <f>IF(申請データ!M102="","",申請データ!M102)</f>
        <v/>
      </c>
      <c r="C106" s="223" t="str">
        <f>IF(申請データ!Q102="","",申請データ!Q102)</f>
        <v/>
      </c>
      <c r="D106" s="352" t="str">
        <f>IF(申請データ!AV102="","",申請データ!AV102)</f>
        <v/>
      </c>
      <c r="E106" s="353" t="str">
        <f>IF(申請データ!S102="","",申請データ!S102)</f>
        <v/>
      </c>
      <c r="F106" s="353" t="str">
        <f>IF(申請データ!T102="","",申請データ!T102)</f>
        <v/>
      </c>
      <c r="G106" s="354" t="str">
        <f>IF(申請データ!U102="","",申請データ!U102)</f>
        <v/>
      </c>
    </row>
    <row r="107" spans="1:7" ht="55.5" hidden="1" customHeight="1">
      <c r="A107" s="124">
        <f>申請データ!A103</f>
        <v>98</v>
      </c>
      <c r="B107" s="151" t="str">
        <f>IF(申請データ!M103="","",申請データ!M103)</f>
        <v/>
      </c>
      <c r="C107" s="223" t="str">
        <f>IF(申請データ!Q103="","",申請データ!Q103)</f>
        <v/>
      </c>
      <c r="D107" s="352" t="str">
        <f>IF(申請データ!AV103="","",申請データ!AV103)</f>
        <v/>
      </c>
      <c r="E107" s="353" t="str">
        <f>IF(申請データ!S103="","",申請データ!S103)</f>
        <v/>
      </c>
      <c r="F107" s="353" t="str">
        <f>IF(申請データ!T103="","",申請データ!T103)</f>
        <v/>
      </c>
      <c r="G107" s="354" t="str">
        <f>IF(申請データ!U103="","",申請データ!U103)</f>
        <v/>
      </c>
    </row>
    <row r="108" spans="1:7" ht="55.5" hidden="1" customHeight="1">
      <c r="A108" s="124">
        <f>申請データ!A104</f>
        <v>99</v>
      </c>
      <c r="B108" s="151" t="str">
        <f>IF(申請データ!M104="","",申請データ!M104)</f>
        <v/>
      </c>
      <c r="C108" s="223" t="str">
        <f>IF(申請データ!Q104="","",申請データ!Q104)</f>
        <v/>
      </c>
      <c r="D108" s="352" t="str">
        <f>IF(申請データ!AV104="","",申請データ!AV104)</f>
        <v/>
      </c>
      <c r="E108" s="353" t="str">
        <f>IF(申請データ!S104="","",申請データ!S104)</f>
        <v/>
      </c>
      <c r="F108" s="353" t="str">
        <f>IF(申請データ!T104="","",申請データ!T104)</f>
        <v/>
      </c>
      <c r="G108" s="354" t="str">
        <f>IF(申請データ!U104="","",申請データ!U104)</f>
        <v/>
      </c>
    </row>
    <row r="109" spans="1:7" ht="55.5" hidden="1" customHeight="1">
      <c r="A109" s="124">
        <f>申請データ!A105</f>
        <v>100</v>
      </c>
      <c r="B109" s="151" t="str">
        <f>IF(申請データ!M105="","",申請データ!M105)</f>
        <v/>
      </c>
      <c r="C109" s="223" t="str">
        <f>IF(申請データ!Q105="","",申請データ!Q105)</f>
        <v/>
      </c>
      <c r="D109" s="352" t="str">
        <f>IF(申請データ!AV105="","",申請データ!AV105)</f>
        <v/>
      </c>
      <c r="E109" s="353" t="str">
        <f>IF(申請データ!S105="","",申請データ!S105)</f>
        <v/>
      </c>
      <c r="F109" s="353" t="str">
        <f>IF(申請データ!T105="","",申請データ!T105)</f>
        <v/>
      </c>
      <c r="G109" s="354" t="str">
        <f>IF(申請データ!U105="","",申請データ!U105)</f>
        <v/>
      </c>
    </row>
    <row r="110" spans="1:7" ht="55.5" hidden="1" customHeight="1">
      <c r="A110" s="124">
        <f>申請データ!A106</f>
        <v>101</v>
      </c>
      <c r="B110" s="151" t="str">
        <f>IF(申請データ!M106="","",申請データ!M106)</f>
        <v/>
      </c>
      <c r="C110" s="223" t="str">
        <f>IF(申請データ!Q106="","",申請データ!Q106)</f>
        <v/>
      </c>
      <c r="D110" s="352" t="str">
        <f>IF(申請データ!AV106="","",申請データ!AV106)</f>
        <v/>
      </c>
      <c r="E110" s="353" t="str">
        <f>IF(申請データ!S106="","",申請データ!S106)</f>
        <v/>
      </c>
      <c r="F110" s="353" t="str">
        <f>IF(申請データ!T106="","",申請データ!T106)</f>
        <v/>
      </c>
      <c r="G110" s="354" t="str">
        <f>IF(申請データ!U106="","",申請データ!U106)</f>
        <v/>
      </c>
    </row>
    <row r="111" spans="1:7" ht="55.5" hidden="1" customHeight="1">
      <c r="A111" s="124">
        <f>申請データ!A107</f>
        <v>102</v>
      </c>
      <c r="B111" s="151" t="str">
        <f>IF(申請データ!M107="","",申請データ!M107)</f>
        <v/>
      </c>
      <c r="C111" s="223" t="str">
        <f>IF(申請データ!Q107="","",申請データ!Q107)</f>
        <v/>
      </c>
      <c r="D111" s="352" t="str">
        <f>IF(申請データ!AV107="","",申請データ!AV107)</f>
        <v/>
      </c>
      <c r="E111" s="353" t="str">
        <f>IF(申請データ!S107="","",申請データ!S107)</f>
        <v/>
      </c>
      <c r="F111" s="353" t="str">
        <f>IF(申請データ!T107="","",申請データ!T107)</f>
        <v/>
      </c>
      <c r="G111" s="354" t="str">
        <f>IF(申請データ!U107="","",申請データ!U107)</f>
        <v/>
      </c>
    </row>
    <row r="112" spans="1:7" ht="55.5" hidden="1" customHeight="1">
      <c r="A112" s="124">
        <f>申請データ!A108</f>
        <v>103</v>
      </c>
      <c r="B112" s="151" t="str">
        <f>IF(申請データ!M108="","",申請データ!M108)</f>
        <v/>
      </c>
      <c r="C112" s="223" t="str">
        <f>IF(申請データ!Q108="","",申請データ!Q108)</f>
        <v/>
      </c>
      <c r="D112" s="352" t="str">
        <f>IF(申請データ!AV108="","",申請データ!AV108)</f>
        <v/>
      </c>
      <c r="E112" s="353" t="str">
        <f>IF(申請データ!S108="","",申請データ!S108)</f>
        <v/>
      </c>
      <c r="F112" s="353" t="str">
        <f>IF(申請データ!T108="","",申請データ!T108)</f>
        <v/>
      </c>
      <c r="G112" s="354" t="str">
        <f>IF(申請データ!U108="","",申請データ!U108)</f>
        <v/>
      </c>
    </row>
    <row r="113" spans="1:7" ht="55.5" hidden="1" customHeight="1">
      <c r="A113" s="124">
        <f>申請データ!A109</f>
        <v>104</v>
      </c>
      <c r="B113" s="151" t="str">
        <f>IF(申請データ!M109="","",申請データ!M109)</f>
        <v/>
      </c>
      <c r="C113" s="223" t="str">
        <f>IF(申請データ!Q109="","",申請データ!Q109)</f>
        <v/>
      </c>
      <c r="D113" s="352" t="str">
        <f>IF(申請データ!AV109="","",申請データ!AV109)</f>
        <v/>
      </c>
      <c r="E113" s="353" t="str">
        <f>IF(申請データ!S109="","",申請データ!S109)</f>
        <v/>
      </c>
      <c r="F113" s="353" t="str">
        <f>IF(申請データ!T109="","",申請データ!T109)</f>
        <v/>
      </c>
      <c r="G113" s="354" t="str">
        <f>IF(申請データ!U109="","",申請データ!U109)</f>
        <v/>
      </c>
    </row>
    <row r="114" spans="1:7" ht="55.5" hidden="1" customHeight="1">
      <c r="A114" s="124">
        <f>申請データ!A110</f>
        <v>105</v>
      </c>
      <c r="B114" s="151" t="str">
        <f>IF(申請データ!M110="","",申請データ!M110)</f>
        <v/>
      </c>
      <c r="C114" s="223" t="str">
        <f>IF(申請データ!Q110="","",申請データ!Q110)</f>
        <v/>
      </c>
      <c r="D114" s="352" t="str">
        <f>IF(申請データ!AV110="","",申請データ!AV110)</f>
        <v/>
      </c>
      <c r="E114" s="353" t="str">
        <f>IF(申請データ!S110="","",申請データ!S110)</f>
        <v/>
      </c>
      <c r="F114" s="353" t="str">
        <f>IF(申請データ!T110="","",申請データ!T110)</f>
        <v/>
      </c>
      <c r="G114" s="354" t="str">
        <f>IF(申請データ!U110="","",申請データ!U110)</f>
        <v/>
      </c>
    </row>
    <row r="115" spans="1:7" ht="55.5" hidden="1" customHeight="1">
      <c r="A115" s="124">
        <f>申請データ!A111</f>
        <v>106</v>
      </c>
      <c r="B115" s="151" t="str">
        <f>IF(申請データ!M111="","",申請データ!M111)</f>
        <v/>
      </c>
      <c r="C115" s="223" t="str">
        <f>IF(申請データ!Q111="","",申請データ!Q111)</f>
        <v/>
      </c>
      <c r="D115" s="352" t="str">
        <f>IF(申請データ!AV111="","",申請データ!AV111)</f>
        <v/>
      </c>
      <c r="E115" s="353" t="str">
        <f>IF(申請データ!S111="","",申請データ!S111)</f>
        <v/>
      </c>
      <c r="F115" s="353" t="str">
        <f>IF(申請データ!T111="","",申請データ!T111)</f>
        <v/>
      </c>
      <c r="G115" s="354" t="str">
        <f>IF(申請データ!U111="","",申請データ!U111)</f>
        <v/>
      </c>
    </row>
    <row r="116" spans="1:7" ht="55.5" hidden="1" customHeight="1">
      <c r="A116" s="124">
        <f>申請データ!A112</f>
        <v>107</v>
      </c>
      <c r="B116" s="151" t="str">
        <f>IF(申請データ!M112="","",申請データ!M112)</f>
        <v/>
      </c>
      <c r="C116" s="223" t="str">
        <f>IF(申請データ!Q112="","",申請データ!Q112)</f>
        <v/>
      </c>
      <c r="D116" s="352" t="str">
        <f>IF(申請データ!AV112="","",申請データ!AV112)</f>
        <v/>
      </c>
      <c r="E116" s="353" t="str">
        <f>IF(申請データ!S112="","",申請データ!S112)</f>
        <v/>
      </c>
      <c r="F116" s="353" t="str">
        <f>IF(申請データ!T112="","",申請データ!T112)</f>
        <v/>
      </c>
      <c r="G116" s="354" t="str">
        <f>IF(申請データ!U112="","",申請データ!U112)</f>
        <v/>
      </c>
    </row>
    <row r="117" spans="1:7" ht="55.5" hidden="1" customHeight="1">
      <c r="A117" s="124">
        <f>申請データ!A113</f>
        <v>108</v>
      </c>
      <c r="B117" s="151" t="str">
        <f>IF(申請データ!M113="","",申請データ!M113)</f>
        <v/>
      </c>
      <c r="C117" s="223" t="str">
        <f>IF(申請データ!Q113="","",申請データ!Q113)</f>
        <v/>
      </c>
      <c r="D117" s="352" t="str">
        <f>IF(申請データ!AV113="","",申請データ!AV113)</f>
        <v/>
      </c>
      <c r="E117" s="353" t="str">
        <f>IF(申請データ!S113="","",申請データ!S113)</f>
        <v/>
      </c>
      <c r="F117" s="353" t="str">
        <f>IF(申請データ!T113="","",申請データ!T113)</f>
        <v/>
      </c>
      <c r="G117" s="354" t="str">
        <f>IF(申請データ!U113="","",申請データ!U113)</f>
        <v/>
      </c>
    </row>
    <row r="118" spans="1:7" ht="55.5" hidden="1" customHeight="1">
      <c r="A118" s="124">
        <f>申請データ!A114</f>
        <v>109</v>
      </c>
      <c r="B118" s="151" t="str">
        <f>IF(申請データ!M114="","",申請データ!M114)</f>
        <v/>
      </c>
      <c r="C118" s="223" t="str">
        <f>IF(申請データ!Q114="","",申請データ!Q114)</f>
        <v/>
      </c>
      <c r="D118" s="352" t="str">
        <f>IF(申請データ!AV114="","",申請データ!AV114)</f>
        <v/>
      </c>
      <c r="E118" s="353" t="str">
        <f>IF(申請データ!S114="","",申請データ!S114)</f>
        <v/>
      </c>
      <c r="F118" s="353" t="str">
        <f>IF(申請データ!T114="","",申請データ!T114)</f>
        <v/>
      </c>
      <c r="G118" s="354" t="str">
        <f>IF(申請データ!U114="","",申請データ!U114)</f>
        <v/>
      </c>
    </row>
    <row r="119" spans="1:7" ht="55.5" hidden="1" customHeight="1">
      <c r="A119" s="124">
        <f>申請データ!A115</f>
        <v>110</v>
      </c>
      <c r="B119" s="151" t="str">
        <f>IF(申請データ!M115="","",申請データ!M115)</f>
        <v/>
      </c>
      <c r="C119" s="223" t="str">
        <f>IF(申請データ!Q115="","",申請データ!Q115)</f>
        <v/>
      </c>
      <c r="D119" s="352" t="str">
        <f>IF(申請データ!AV115="","",申請データ!AV115)</f>
        <v/>
      </c>
      <c r="E119" s="353" t="str">
        <f>IF(申請データ!S115="","",申請データ!S115)</f>
        <v/>
      </c>
      <c r="F119" s="353" t="str">
        <f>IF(申請データ!T115="","",申請データ!T115)</f>
        <v/>
      </c>
      <c r="G119" s="354" t="str">
        <f>IF(申請データ!U115="","",申請データ!U115)</f>
        <v/>
      </c>
    </row>
    <row r="120" spans="1:7" ht="55.5" hidden="1" customHeight="1">
      <c r="A120" s="124">
        <f>申請データ!A116</f>
        <v>111</v>
      </c>
      <c r="B120" s="151" t="str">
        <f>IF(申請データ!M116="","",申請データ!M116)</f>
        <v/>
      </c>
      <c r="C120" s="223" t="str">
        <f>IF(申請データ!Q116="","",申請データ!Q116)</f>
        <v/>
      </c>
      <c r="D120" s="352" t="str">
        <f>IF(申請データ!AV116="","",申請データ!AV116)</f>
        <v/>
      </c>
      <c r="E120" s="353" t="str">
        <f>IF(申請データ!S116="","",申請データ!S116)</f>
        <v/>
      </c>
      <c r="F120" s="353" t="str">
        <f>IF(申請データ!T116="","",申請データ!T116)</f>
        <v/>
      </c>
      <c r="G120" s="354" t="str">
        <f>IF(申請データ!U116="","",申請データ!U116)</f>
        <v/>
      </c>
    </row>
    <row r="121" spans="1:7" ht="55.5" hidden="1" customHeight="1">
      <c r="A121" s="124">
        <f>申請データ!A117</f>
        <v>112</v>
      </c>
      <c r="B121" s="151" t="str">
        <f>IF(申請データ!M117="","",申請データ!M117)</f>
        <v/>
      </c>
      <c r="C121" s="223" t="str">
        <f>IF(申請データ!Q117="","",申請データ!Q117)</f>
        <v/>
      </c>
      <c r="D121" s="352" t="str">
        <f>IF(申請データ!AV117="","",申請データ!AV117)</f>
        <v/>
      </c>
      <c r="E121" s="353" t="str">
        <f>IF(申請データ!S117="","",申請データ!S117)</f>
        <v/>
      </c>
      <c r="F121" s="353" t="str">
        <f>IF(申請データ!T117="","",申請データ!T117)</f>
        <v/>
      </c>
      <c r="G121" s="354" t="str">
        <f>IF(申請データ!U117="","",申請データ!U117)</f>
        <v/>
      </c>
    </row>
    <row r="122" spans="1:7" ht="55.5" hidden="1" customHeight="1">
      <c r="A122" s="124">
        <f>申請データ!A118</f>
        <v>113</v>
      </c>
      <c r="B122" s="151" t="str">
        <f>IF(申請データ!M118="","",申請データ!M118)</f>
        <v/>
      </c>
      <c r="C122" s="223" t="str">
        <f>IF(申請データ!Q118="","",申請データ!Q118)</f>
        <v/>
      </c>
      <c r="D122" s="352" t="str">
        <f>IF(申請データ!AV118="","",申請データ!AV118)</f>
        <v/>
      </c>
      <c r="E122" s="353" t="str">
        <f>IF(申請データ!S118="","",申請データ!S118)</f>
        <v/>
      </c>
      <c r="F122" s="353" t="str">
        <f>IF(申請データ!T118="","",申請データ!T118)</f>
        <v/>
      </c>
      <c r="G122" s="354" t="str">
        <f>IF(申請データ!U118="","",申請データ!U118)</f>
        <v/>
      </c>
    </row>
    <row r="123" spans="1:7" ht="55.5" hidden="1" customHeight="1">
      <c r="A123" s="124">
        <f>申請データ!A119</f>
        <v>114</v>
      </c>
      <c r="B123" s="151" t="str">
        <f>IF(申請データ!M119="","",申請データ!M119)</f>
        <v/>
      </c>
      <c r="C123" s="223" t="str">
        <f>IF(申請データ!Q119="","",申請データ!Q119)</f>
        <v/>
      </c>
      <c r="D123" s="352" t="str">
        <f>IF(申請データ!AV119="","",申請データ!AV119)</f>
        <v/>
      </c>
      <c r="E123" s="353" t="str">
        <f>IF(申請データ!S119="","",申請データ!S119)</f>
        <v/>
      </c>
      <c r="F123" s="353" t="str">
        <f>IF(申請データ!T119="","",申請データ!T119)</f>
        <v/>
      </c>
      <c r="G123" s="354" t="str">
        <f>IF(申請データ!U119="","",申請データ!U119)</f>
        <v/>
      </c>
    </row>
    <row r="124" spans="1:7" ht="55.5" hidden="1" customHeight="1">
      <c r="A124" s="124">
        <f>申請データ!A120</f>
        <v>115</v>
      </c>
      <c r="B124" s="151" t="str">
        <f>IF(申請データ!M120="","",申請データ!M120)</f>
        <v/>
      </c>
      <c r="C124" s="223" t="str">
        <f>IF(申請データ!Q120="","",申請データ!Q120)</f>
        <v/>
      </c>
      <c r="D124" s="352" t="str">
        <f>IF(申請データ!AV120="","",申請データ!AV120)</f>
        <v/>
      </c>
      <c r="E124" s="353" t="str">
        <f>IF(申請データ!S120="","",申請データ!S120)</f>
        <v/>
      </c>
      <c r="F124" s="353" t="str">
        <f>IF(申請データ!T120="","",申請データ!T120)</f>
        <v/>
      </c>
      <c r="G124" s="354" t="str">
        <f>IF(申請データ!U120="","",申請データ!U120)</f>
        <v/>
      </c>
    </row>
    <row r="125" spans="1:7" ht="55.5" hidden="1" customHeight="1">
      <c r="A125" s="124">
        <f>申請データ!A121</f>
        <v>116</v>
      </c>
      <c r="B125" s="151" t="str">
        <f>IF(申請データ!M121="","",申請データ!M121)</f>
        <v/>
      </c>
      <c r="C125" s="223" t="str">
        <f>IF(申請データ!Q121="","",申請データ!Q121)</f>
        <v/>
      </c>
      <c r="D125" s="352" t="str">
        <f>IF(申請データ!AV121="","",申請データ!AV121)</f>
        <v/>
      </c>
      <c r="E125" s="353" t="str">
        <f>IF(申請データ!S121="","",申請データ!S121)</f>
        <v/>
      </c>
      <c r="F125" s="353" t="str">
        <f>IF(申請データ!T121="","",申請データ!T121)</f>
        <v/>
      </c>
      <c r="G125" s="354" t="str">
        <f>IF(申請データ!U121="","",申請データ!U121)</f>
        <v/>
      </c>
    </row>
    <row r="126" spans="1:7" ht="55.5" hidden="1" customHeight="1">
      <c r="A126" s="124">
        <f>申請データ!A122</f>
        <v>117</v>
      </c>
      <c r="B126" s="151" t="str">
        <f>IF(申請データ!M122="","",申請データ!M122)</f>
        <v/>
      </c>
      <c r="C126" s="223" t="str">
        <f>IF(申請データ!Q122="","",申請データ!Q122)</f>
        <v/>
      </c>
      <c r="D126" s="352" t="str">
        <f>IF(申請データ!AV122="","",申請データ!AV122)</f>
        <v/>
      </c>
      <c r="E126" s="353" t="str">
        <f>IF(申請データ!S122="","",申請データ!S122)</f>
        <v/>
      </c>
      <c r="F126" s="353" t="str">
        <f>IF(申請データ!T122="","",申請データ!T122)</f>
        <v/>
      </c>
      <c r="G126" s="354" t="str">
        <f>IF(申請データ!U122="","",申請データ!U122)</f>
        <v/>
      </c>
    </row>
    <row r="127" spans="1:7" ht="55.5" hidden="1" customHeight="1">
      <c r="A127" s="124">
        <f>申請データ!A123</f>
        <v>118</v>
      </c>
      <c r="B127" s="151" t="str">
        <f>IF(申請データ!M123="","",申請データ!M123)</f>
        <v/>
      </c>
      <c r="C127" s="223" t="str">
        <f>IF(申請データ!Q123="","",申請データ!Q123)</f>
        <v/>
      </c>
      <c r="D127" s="352" t="str">
        <f>IF(申請データ!AV123="","",申請データ!AV123)</f>
        <v/>
      </c>
      <c r="E127" s="353" t="str">
        <f>IF(申請データ!S123="","",申請データ!S123)</f>
        <v/>
      </c>
      <c r="F127" s="353" t="str">
        <f>IF(申請データ!T123="","",申請データ!T123)</f>
        <v/>
      </c>
      <c r="G127" s="354" t="str">
        <f>IF(申請データ!U123="","",申請データ!U123)</f>
        <v/>
      </c>
    </row>
    <row r="128" spans="1:7" ht="55.5" hidden="1" customHeight="1">
      <c r="A128" s="124">
        <f>申請データ!A124</f>
        <v>119</v>
      </c>
      <c r="B128" s="151" t="str">
        <f>IF(申請データ!M124="","",申請データ!M124)</f>
        <v/>
      </c>
      <c r="C128" s="223" t="str">
        <f>IF(申請データ!Q124="","",申請データ!Q124)</f>
        <v/>
      </c>
      <c r="D128" s="352" t="str">
        <f>IF(申請データ!AV124="","",申請データ!AV124)</f>
        <v/>
      </c>
      <c r="E128" s="353" t="str">
        <f>IF(申請データ!S124="","",申請データ!S124)</f>
        <v/>
      </c>
      <c r="F128" s="353" t="str">
        <f>IF(申請データ!T124="","",申請データ!T124)</f>
        <v/>
      </c>
      <c r="G128" s="354" t="str">
        <f>IF(申請データ!U124="","",申請データ!U124)</f>
        <v/>
      </c>
    </row>
    <row r="129" spans="1:7" ht="55.5" hidden="1" customHeight="1">
      <c r="A129" s="124">
        <f>申請データ!A125</f>
        <v>120</v>
      </c>
      <c r="B129" s="151" t="str">
        <f>IF(申請データ!M125="","",申請データ!M125)</f>
        <v/>
      </c>
      <c r="C129" s="223" t="str">
        <f>IF(申請データ!Q125="","",申請データ!Q125)</f>
        <v/>
      </c>
      <c r="D129" s="352" t="str">
        <f>IF(申請データ!AV125="","",申請データ!AV125)</f>
        <v/>
      </c>
      <c r="E129" s="353" t="str">
        <f>IF(申請データ!S125="","",申請データ!S125)</f>
        <v/>
      </c>
      <c r="F129" s="353" t="str">
        <f>IF(申請データ!T125="","",申請データ!T125)</f>
        <v/>
      </c>
      <c r="G129" s="354" t="str">
        <f>IF(申請データ!U125="","",申請データ!U125)</f>
        <v/>
      </c>
    </row>
    <row r="130" spans="1:7" ht="55.5" hidden="1" customHeight="1">
      <c r="A130" s="124">
        <f>申請データ!A126</f>
        <v>121</v>
      </c>
      <c r="B130" s="151" t="str">
        <f>IF(申請データ!M126="","",申請データ!M126)</f>
        <v/>
      </c>
      <c r="C130" s="223" t="str">
        <f>IF(申請データ!Q126="","",申請データ!Q126)</f>
        <v/>
      </c>
      <c r="D130" s="352" t="str">
        <f>IF(申請データ!AV126="","",申請データ!AV126)</f>
        <v/>
      </c>
      <c r="E130" s="353" t="str">
        <f>IF(申請データ!S126="","",申請データ!S126)</f>
        <v/>
      </c>
      <c r="F130" s="353" t="str">
        <f>IF(申請データ!T126="","",申請データ!T126)</f>
        <v/>
      </c>
      <c r="G130" s="354" t="str">
        <f>IF(申請データ!U126="","",申請データ!U126)</f>
        <v/>
      </c>
    </row>
    <row r="131" spans="1:7" ht="55.5" hidden="1" customHeight="1">
      <c r="A131" s="124">
        <f>申請データ!A127</f>
        <v>122</v>
      </c>
      <c r="B131" s="151" t="str">
        <f>IF(申請データ!M127="","",申請データ!M127)</f>
        <v/>
      </c>
      <c r="C131" s="223" t="str">
        <f>IF(申請データ!Q127="","",申請データ!Q127)</f>
        <v/>
      </c>
      <c r="D131" s="352" t="str">
        <f>IF(申請データ!AV127="","",申請データ!AV127)</f>
        <v/>
      </c>
      <c r="E131" s="353" t="str">
        <f>IF(申請データ!S127="","",申請データ!S127)</f>
        <v/>
      </c>
      <c r="F131" s="353" t="str">
        <f>IF(申請データ!T127="","",申請データ!T127)</f>
        <v/>
      </c>
      <c r="G131" s="354" t="str">
        <f>IF(申請データ!U127="","",申請データ!U127)</f>
        <v/>
      </c>
    </row>
    <row r="132" spans="1:7" ht="55.5" hidden="1" customHeight="1">
      <c r="A132" s="124">
        <f>申請データ!A128</f>
        <v>123</v>
      </c>
      <c r="B132" s="151" t="str">
        <f>IF(申請データ!M128="","",申請データ!M128)</f>
        <v/>
      </c>
      <c r="C132" s="223" t="str">
        <f>IF(申請データ!Q128="","",申請データ!Q128)</f>
        <v/>
      </c>
      <c r="D132" s="352" t="str">
        <f>IF(申請データ!AV128="","",申請データ!AV128)</f>
        <v/>
      </c>
      <c r="E132" s="353" t="str">
        <f>IF(申請データ!S128="","",申請データ!S128)</f>
        <v/>
      </c>
      <c r="F132" s="353" t="str">
        <f>IF(申請データ!T128="","",申請データ!T128)</f>
        <v/>
      </c>
      <c r="G132" s="354" t="str">
        <f>IF(申請データ!U128="","",申請データ!U128)</f>
        <v/>
      </c>
    </row>
    <row r="133" spans="1:7" ht="55.5" hidden="1" customHeight="1">
      <c r="A133" s="124">
        <f>申請データ!A129</f>
        <v>124</v>
      </c>
      <c r="B133" s="151" t="str">
        <f>IF(申請データ!M129="","",申請データ!M129)</f>
        <v/>
      </c>
      <c r="C133" s="223" t="str">
        <f>IF(申請データ!Q129="","",申請データ!Q129)</f>
        <v/>
      </c>
      <c r="D133" s="352" t="str">
        <f>IF(申請データ!AV129="","",申請データ!AV129)</f>
        <v/>
      </c>
      <c r="E133" s="353" t="str">
        <f>IF(申請データ!S129="","",申請データ!S129)</f>
        <v/>
      </c>
      <c r="F133" s="353" t="str">
        <f>IF(申請データ!T129="","",申請データ!T129)</f>
        <v/>
      </c>
      <c r="G133" s="354" t="str">
        <f>IF(申請データ!U129="","",申請データ!U129)</f>
        <v/>
      </c>
    </row>
    <row r="134" spans="1:7" ht="55.5" hidden="1" customHeight="1">
      <c r="A134" s="124">
        <f>申請データ!A130</f>
        <v>125</v>
      </c>
      <c r="B134" s="151" t="str">
        <f>IF(申請データ!M130="","",申請データ!M130)</f>
        <v/>
      </c>
      <c r="C134" s="223" t="str">
        <f>IF(申請データ!Q130="","",申請データ!Q130)</f>
        <v/>
      </c>
      <c r="D134" s="352" t="str">
        <f>IF(申請データ!AV130="","",申請データ!AV130)</f>
        <v/>
      </c>
      <c r="E134" s="353" t="str">
        <f>IF(申請データ!S130="","",申請データ!S130)</f>
        <v/>
      </c>
      <c r="F134" s="353" t="str">
        <f>IF(申請データ!T130="","",申請データ!T130)</f>
        <v/>
      </c>
      <c r="G134" s="354" t="str">
        <f>IF(申請データ!U130="","",申請データ!U130)</f>
        <v/>
      </c>
    </row>
    <row r="135" spans="1:7" ht="55.5" hidden="1" customHeight="1">
      <c r="A135" s="124">
        <f>申請データ!A131</f>
        <v>126</v>
      </c>
      <c r="B135" s="151" t="str">
        <f>IF(申請データ!M131="","",申請データ!M131)</f>
        <v/>
      </c>
      <c r="C135" s="223" t="str">
        <f>IF(申請データ!Q131="","",申請データ!Q131)</f>
        <v/>
      </c>
      <c r="D135" s="352" t="str">
        <f>IF(申請データ!AV131="","",申請データ!AV131)</f>
        <v/>
      </c>
      <c r="E135" s="353" t="str">
        <f>IF(申請データ!S131="","",申請データ!S131)</f>
        <v/>
      </c>
      <c r="F135" s="353" t="str">
        <f>IF(申請データ!T131="","",申請データ!T131)</f>
        <v/>
      </c>
      <c r="G135" s="354" t="str">
        <f>IF(申請データ!U131="","",申請データ!U131)</f>
        <v/>
      </c>
    </row>
    <row r="136" spans="1:7" ht="55.5" hidden="1" customHeight="1">
      <c r="A136" s="124">
        <f>申請データ!A132</f>
        <v>127</v>
      </c>
      <c r="B136" s="151" t="str">
        <f>IF(申請データ!M132="","",申請データ!M132)</f>
        <v/>
      </c>
      <c r="C136" s="223" t="str">
        <f>IF(申請データ!Q132="","",申請データ!Q132)</f>
        <v/>
      </c>
      <c r="D136" s="352" t="str">
        <f>IF(申請データ!AV132="","",申請データ!AV132)</f>
        <v/>
      </c>
      <c r="E136" s="353" t="str">
        <f>IF(申請データ!S132="","",申請データ!S132)</f>
        <v/>
      </c>
      <c r="F136" s="353" t="str">
        <f>IF(申請データ!T132="","",申請データ!T132)</f>
        <v/>
      </c>
      <c r="G136" s="354" t="str">
        <f>IF(申請データ!U132="","",申請データ!U132)</f>
        <v/>
      </c>
    </row>
    <row r="137" spans="1:7" ht="55.5" hidden="1" customHeight="1">
      <c r="A137" s="124">
        <f>申請データ!A133</f>
        <v>128</v>
      </c>
      <c r="B137" s="151" t="str">
        <f>IF(申請データ!M133="","",申請データ!M133)</f>
        <v/>
      </c>
      <c r="C137" s="223" t="str">
        <f>IF(申請データ!Q133="","",申請データ!Q133)</f>
        <v/>
      </c>
      <c r="D137" s="352" t="str">
        <f>IF(申請データ!AV133="","",申請データ!AV133)</f>
        <v/>
      </c>
      <c r="E137" s="353" t="str">
        <f>IF(申請データ!S133="","",申請データ!S133)</f>
        <v/>
      </c>
      <c r="F137" s="353" t="str">
        <f>IF(申請データ!T133="","",申請データ!T133)</f>
        <v/>
      </c>
      <c r="G137" s="354" t="str">
        <f>IF(申請データ!U133="","",申請データ!U133)</f>
        <v/>
      </c>
    </row>
    <row r="138" spans="1:7" ht="55.5" hidden="1" customHeight="1">
      <c r="A138" s="124">
        <f>申請データ!A134</f>
        <v>129</v>
      </c>
      <c r="B138" s="151" t="str">
        <f>IF(申請データ!M134="","",申請データ!M134)</f>
        <v/>
      </c>
      <c r="C138" s="223" t="str">
        <f>IF(申請データ!Q134="","",申請データ!Q134)</f>
        <v/>
      </c>
      <c r="D138" s="352" t="str">
        <f>IF(申請データ!AV134="","",申請データ!AV134)</f>
        <v/>
      </c>
      <c r="E138" s="353" t="str">
        <f>IF(申請データ!S134="","",申請データ!S134)</f>
        <v/>
      </c>
      <c r="F138" s="353" t="str">
        <f>IF(申請データ!T134="","",申請データ!T134)</f>
        <v/>
      </c>
      <c r="G138" s="354" t="str">
        <f>IF(申請データ!U134="","",申請データ!U134)</f>
        <v/>
      </c>
    </row>
    <row r="139" spans="1:7" ht="55.5" hidden="1" customHeight="1">
      <c r="A139" s="124">
        <f>申請データ!A135</f>
        <v>130</v>
      </c>
      <c r="B139" s="151" t="str">
        <f>IF(申請データ!M135="","",申請データ!M135)</f>
        <v/>
      </c>
      <c r="C139" s="223" t="str">
        <f>IF(申請データ!Q135="","",申請データ!Q135)</f>
        <v/>
      </c>
      <c r="D139" s="352" t="str">
        <f>IF(申請データ!AV135="","",申請データ!AV135)</f>
        <v/>
      </c>
      <c r="E139" s="353" t="str">
        <f>IF(申請データ!S135="","",申請データ!S135)</f>
        <v/>
      </c>
      <c r="F139" s="353" t="str">
        <f>IF(申請データ!T135="","",申請データ!T135)</f>
        <v/>
      </c>
      <c r="G139" s="354" t="str">
        <f>IF(申請データ!U135="","",申請データ!U135)</f>
        <v/>
      </c>
    </row>
    <row r="140" spans="1:7" ht="55.5" hidden="1" customHeight="1">
      <c r="A140" s="124">
        <f>申請データ!A136</f>
        <v>131</v>
      </c>
      <c r="B140" s="151" t="str">
        <f>IF(申請データ!M136="","",申請データ!M136)</f>
        <v/>
      </c>
      <c r="C140" s="223" t="str">
        <f>IF(申請データ!Q136="","",申請データ!Q136)</f>
        <v/>
      </c>
      <c r="D140" s="352" t="str">
        <f>IF(申請データ!AV136="","",申請データ!AV136)</f>
        <v/>
      </c>
      <c r="E140" s="353" t="str">
        <f>IF(申請データ!S136="","",申請データ!S136)</f>
        <v/>
      </c>
      <c r="F140" s="353" t="str">
        <f>IF(申請データ!T136="","",申請データ!T136)</f>
        <v/>
      </c>
      <c r="G140" s="354" t="str">
        <f>IF(申請データ!U136="","",申請データ!U136)</f>
        <v/>
      </c>
    </row>
    <row r="141" spans="1:7" ht="55.5" hidden="1" customHeight="1">
      <c r="A141" s="124">
        <f>申請データ!A137</f>
        <v>132</v>
      </c>
      <c r="B141" s="151" t="str">
        <f>IF(申請データ!M137="","",申請データ!M137)</f>
        <v/>
      </c>
      <c r="C141" s="223" t="str">
        <f>IF(申請データ!Q137="","",申請データ!Q137)</f>
        <v/>
      </c>
      <c r="D141" s="352" t="str">
        <f>IF(申請データ!AV137="","",申請データ!AV137)</f>
        <v/>
      </c>
      <c r="E141" s="353" t="str">
        <f>IF(申請データ!S137="","",申請データ!S137)</f>
        <v/>
      </c>
      <c r="F141" s="353" t="str">
        <f>IF(申請データ!T137="","",申請データ!T137)</f>
        <v/>
      </c>
      <c r="G141" s="354" t="str">
        <f>IF(申請データ!U137="","",申請データ!U137)</f>
        <v/>
      </c>
    </row>
    <row r="142" spans="1:7" ht="55.5" hidden="1" customHeight="1">
      <c r="A142" s="124">
        <f>申請データ!A138</f>
        <v>133</v>
      </c>
      <c r="B142" s="151" t="str">
        <f>IF(申請データ!M138="","",申請データ!M138)</f>
        <v/>
      </c>
      <c r="C142" s="223" t="str">
        <f>IF(申請データ!Q138="","",申請データ!Q138)</f>
        <v/>
      </c>
      <c r="D142" s="352" t="str">
        <f>IF(申請データ!AV138="","",申請データ!AV138)</f>
        <v/>
      </c>
      <c r="E142" s="353" t="str">
        <f>IF(申請データ!S138="","",申請データ!S138)</f>
        <v/>
      </c>
      <c r="F142" s="353" t="str">
        <f>IF(申請データ!T138="","",申請データ!T138)</f>
        <v/>
      </c>
      <c r="G142" s="354" t="str">
        <f>IF(申請データ!U138="","",申請データ!U138)</f>
        <v/>
      </c>
    </row>
    <row r="143" spans="1:7" ht="55.5" hidden="1" customHeight="1">
      <c r="A143" s="124">
        <f>申請データ!A139</f>
        <v>134</v>
      </c>
      <c r="B143" s="151" t="str">
        <f>IF(申請データ!M139="","",申請データ!M139)</f>
        <v/>
      </c>
      <c r="C143" s="223" t="str">
        <f>IF(申請データ!Q139="","",申請データ!Q139)</f>
        <v/>
      </c>
      <c r="D143" s="352" t="str">
        <f>IF(申請データ!AV139="","",申請データ!AV139)</f>
        <v/>
      </c>
      <c r="E143" s="353" t="str">
        <f>IF(申請データ!S139="","",申請データ!S139)</f>
        <v/>
      </c>
      <c r="F143" s="353" t="str">
        <f>IF(申請データ!T139="","",申請データ!T139)</f>
        <v/>
      </c>
      <c r="G143" s="354" t="str">
        <f>IF(申請データ!U139="","",申請データ!U139)</f>
        <v/>
      </c>
    </row>
    <row r="144" spans="1:7" ht="55.5" hidden="1" customHeight="1">
      <c r="A144" s="124">
        <f>申請データ!A140</f>
        <v>135</v>
      </c>
      <c r="B144" s="151" t="str">
        <f>IF(申請データ!M140="","",申請データ!M140)</f>
        <v/>
      </c>
      <c r="C144" s="223" t="str">
        <f>IF(申請データ!Q140="","",申請データ!Q140)</f>
        <v/>
      </c>
      <c r="D144" s="352" t="str">
        <f>IF(申請データ!AV140="","",申請データ!AV140)</f>
        <v/>
      </c>
      <c r="E144" s="353" t="str">
        <f>IF(申請データ!S140="","",申請データ!S140)</f>
        <v/>
      </c>
      <c r="F144" s="353" t="str">
        <f>IF(申請データ!T140="","",申請データ!T140)</f>
        <v/>
      </c>
      <c r="G144" s="354" t="str">
        <f>IF(申請データ!U140="","",申請データ!U140)</f>
        <v/>
      </c>
    </row>
    <row r="145" spans="1:7" ht="55.5" hidden="1" customHeight="1">
      <c r="A145" s="124">
        <f>申請データ!A141</f>
        <v>136</v>
      </c>
      <c r="B145" s="151" t="str">
        <f>IF(申請データ!M141="","",申請データ!M141)</f>
        <v/>
      </c>
      <c r="C145" s="223" t="str">
        <f>IF(申請データ!Q141="","",申請データ!Q141)</f>
        <v/>
      </c>
      <c r="D145" s="352" t="str">
        <f>IF(申請データ!AV141="","",申請データ!AV141)</f>
        <v/>
      </c>
      <c r="E145" s="353" t="str">
        <f>IF(申請データ!S141="","",申請データ!S141)</f>
        <v/>
      </c>
      <c r="F145" s="353" t="str">
        <f>IF(申請データ!T141="","",申請データ!T141)</f>
        <v/>
      </c>
      <c r="G145" s="354" t="str">
        <f>IF(申請データ!U141="","",申請データ!U141)</f>
        <v/>
      </c>
    </row>
    <row r="146" spans="1:7" ht="55.5" hidden="1" customHeight="1">
      <c r="A146" s="124">
        <f>申請データ!A142</f>
        <v>137</v>
      </c>
      <c r="B146" s="151" t="str">
        <f>IF(申請データ!M142="","",申請データ!M142)</f>
        <v/>
      </c>
      <c r="C146" s="223" t="str">
        <f>IF(申請データ!Q142="","",申請データ!Q142)</f>
        <v/>
      </c>
      <c r="D146" s="352" t="str">
        <f>IF(申請データ!AV142="","",申請データ!AV142)</f>
        <v/>
      </c>
      <c r="E146" s="353" t="str">
        <f>IF(申請データ!S142="","",申請データ!S142)</f>
        <v/>
      </c>
      <c r="F146" s="353" t="str">
        <f>IF(申請データ!T142="","",申請データ!T142)</f>
        <v/>
      </c>
      <c r="G146" s="354" t="str">
        <f>IF(申請データ!U142="","",申請データ!U142)</f>
        <v/>
      </c>
    </row>
    <row r="147" spans="1:7" ht="55.5" hidden="1" customHeight="1">
      <c r="A147" s="124">
        <f>申請データ!A143</f>
        <v>138</v>
      </c>
      <c r="B147" s="151" t="str">
        <f>IF(申請データ!M143="","",申請データ!M143)</f>
        <v/>
      </c>
      <c r="C147" s="223" t="str">
        <f>IF(申請データ!Q143="","",申請データ!Q143)</f>
        <v/>
      </c>
      <c r="D147" s="352" t="str">
        <f>IF(申請データ!AV143="","",申請データ!AV143)</f>
        <v/>
      </c>
      <c r="E147" s="353" t="str">
        <f>IF(申請データ!S143="","",申請データ!S143)</f>
        <v/>
      </c>
      <c r="F147" s="353" t="str">
        <f>IF(申請データ!T143="","",申請データ!T143)</f>
        <v/>
      </c>
      <c r="G147" s="354" t="str">
        <f>IF(申請データ!U143="","",申請データ!U143)</f>
        <v/>
      </c>
    </row>
    <row r="148" spans="1:7" ht="55.5" hidden="1" customHeight="1">
      <c r="A148" s="124">
        <f>申請データ!A144</f>
        <v>139</v>
      </c>
      <c r="B148" s="151" t="str">
        <f>IF(申請データ!M144="","",申請データ!M144)</f>
        <v/>
      </c>
      <c r="C148" s="223" t="str">
        <f>IF(申請データ!Q144="","",申請データ!Q144)</f>
        <v/>
      </c>
      <c r="D148" s="352" t="str">
        <f>IF(申請データ!AV144="","",申請データ!AV144)</f>
        <v/>
      </c>
      <c r="E148" s="353" t="str">
        <f>IF(申請データ!S144="","",申請データ!S144)</f>
        <v/>
      </c>
      <c r="F148" s="353" t="str">
        <f>IF(申請データ!T144="","",申請データ!T144)</f>
        <v/>
      </c>
      <c r="G148" s="354" t="str">
        <f>IF(申請データ!U144="","",申請データ!U144)</f>
        <v/>
      </c>
    </row>
    <row r="149" spans="1:7" ht="55.5" hidden="1" customHeight="1">
      <c r="A149" s="124">
        <f>申請データ!A145</f>
        <v>140</v>
      </c>
      <c r="B149" s="151" t="str">
        <f>IF(申請データ!M145="","",申請データ!M145)</f>
        <v/>
      </c>
      <c r="C149" s="223" t="str">
        <f>IF(申請データ!Q145="","",申請データ!Q145)</f>
        <v/>
      </c>
      <c r="D149" s="352" t="str">
        <f>IF(申請データ!AV145="","",申請データ!AV145)</f>
        <v/>
      </c>
      <c r="E149" s="353" t="str">
        <f>IF(申請データ!S145="","",申請データ!S145)</f>
        <v/>
      </c>
      <c r="F149" s="353" t="str">
        <f>IF(申請データ!T145="","",申請データ!T145)</f>
        <v/>
      </c>
      <c r="G149" s="354" t="str">
        <f>IF(申請データ!U145="","",申請データ!U145)</f>
        <v/>
      </c>
    </row>
    <row r="150" spans="1:7" ht="55.5" hidden="1" customHeight="1">
      <c r="A150" s="124">
        <f>申請データ!A146</f>
        <v>141</v>
      </c>
      <c r="B150" s="151" t="str">
        <f>IF(申請データ!M146="","",申請データ!M146)</f>
        <v/>
      </c>
      <c r="C150" s="223" t="str">
        <f>IF(申請データ!Q146="","",申請データ!Q146)</f>
        <v/>
      </c>
      <c r="D150" s="352" t="str">
        <f>IF(申請データ!AV146="","",申請データ!AV146)</f>
        <v/>
      </c>
      <c r="E150" s="353" t="str">
        <f>IF(申請データ!S146="","",申請データ!S146)</f>
        <v/>
      </c>
      <c r="F150" s="353" t="str">
        <f>IF(申請データ!T146="","",申請データ!T146)</f>
        <v/>
      </c>
      <c r="G150" s="354" t="str">
        <f>IF(申請データ!U146="","",申請データ!U146)</f>
        <v/>
      </c>
    </row>
    <row r="151" spans="1:7" ht="55.5" hidden="1" customHeight="1">
      <c r="A151" s="124">
        <f>申請データ!A147</f>
        <v>142</v>
      </c>
      <c r="B151" s="151" t="str">
        <f>IF(申請データ!M147="","",申請データ!M147)</f>
        <v/>
      </c>
      <c r="C151" s="223" t="str">
        <f>IF(申請データ!Q147="","",申請データ!Q147)</f>
        <v/>
      </c>
      <c r="D151" s="352" t="str">
        <f>IF(申請データ!AV147="","",申請データ!AV147)</f>
        <v/>
      </c>
      <c r="E151" s="353" t="str">
        <f>IF(申請データ!S147="","",申請データ!S147)</f>
        <v/>
      </c>
      <c r="F151" s="353" t="str">
        <f>IF(申請データ!T147="","",申請データ!T147)</f>
        <v/>
      </c>
      <c r="G151" s="354" t="str">
        <f>IF(申請データ!U147="","",申請データ!U147)</f>
        <v/>
      </c>
    </row>
    <row r="152" spans="1:7" ht="55.5" hidden="1" customHeight="1">
      <c r="A152" s="124">
        <f>申請データ!A148</f>
        <v>143</v>
      </c>
      <c r="B152" s="151" t="str">
        <f>IF(申請データ!M148="","",申請データ!M148)</f>
        <v/>
      </c>
      <c r="C152" s="223" t="str">
        <f>IF(申請データ!Q148="","",申請データ!Q148)</f>
        <v/>
      </c>
      <c r="D152" s="352" t="str">
        <f>IF(申請データ!AV148="","",申請データ!AV148)</f>
        <v/>
      </c>
      <c r="E152" s="353" t="str">
        <f>IF(申請データ!S148="","",申請データ!S148)</f>
        <v/>
      </c>
      <c r="F152" s="353" t="str">
        <f>IF(申請データ!T148="","",申請データ!T148)</f>
        <v/>
      </c>
      <c r="G152" s="354" t="str">
        <f>IF(申請データ!U148="","",申請データ!U148)</f>
        <v/>
      </c>
    </row>
    <row r="153" spans="1:7" ht="55.5" hidden="1" customHeight="1">
      <c r="A153" s="124">
        <f>申請データ!A149</f>
        <v>144</v>
      </c>
      <c r="B153" s="151" t="str">
        <f>IF(申請データ!M149="","",申請データ!M149)</f>
        <v/>
      </c>
      <c r="C153" s="223" t="str">
        <f>IF(申請データ!Q149="","",申請データ!Q149)</f>
        <v/>
      </c>
      <c r="D153" s="352" t="str">
        <f>IF(申請データ!AV149="","",申請データ!AV149)</f>
        <v/>
      </c>
      <c r="E153" s="353" t="str">
        <f>IF(申請データ!S149="","",申請データ!S149)</f>
        <v/>
      </c>
      <c r="F153" s="353" t="str">
        <f>IF(申請データ!T149="","",申請データ!T149)</f>
        <v/>
      </c>
      <c r="G153" s="354" t="str">
        <f>IF(申請データ!U149="","",申請データ!U149)</f>
        <v/>
      </c>
    </row>
    <row r="154" spans="1:7" ht="55.5" hidden="1" customHeight="1">
      <c r="A154" s="124">
        <f>申請データ!A150</f>
        <v>145</v>
      </c>
      <c r="B154" s="151" t="str">
        <f>IF(申請データ!M150="","",申請データ!M150)</f>
        <v/>
      </c>
      <c r="C154" s="223" t="str">
        <f>IF(申請データ!Q150="","",申請データ!Q150)</f>
        <v/>
      </c>
      <c r="D154" s="352" t="str">
        <f>IF(申請データ!AV150="","",申請データ!AV150)</f>
        <v/>
      </c>
      <c r="E154" s="353" t="str">
        <f>IF(申請データ!S150="","",申請データ!S150)</f>
        <v/>
      </c>
      <c r="F154" s="353" t="str">
        <f>IF(申請データ!T150="","",申請データ!T150)</f>
        <v/>
      </c>
      <c r="G154" s="354" t="str">
        <f>IF(申請データ!U150="","",申請データ!U150)</f>
        <v/>
      </c>
    </row>
    <row r="155" spans="1:7" ht="55.5" hidden="1" customHeight="1">
      <c r="A155" s="124">
        <f>申請データ!A151</f>
        <v>146</v>
      </c>
      <c r="B155" s="151" t="str">
        <f>IF(申請データ!M151="","",申請データ!M151)</f>
        <v/>
      </c>
      <c r="C155" s="223" t="str">
        <f>IF(申請データ!Q151="","",申請データ!Q151)</f>
        <v/>
      </c>
      <c r="D155" s="352" t="str">
        <f>IF(申請データ!AV151="","",申請データ!AV151)</f>
        <v/>
      </c>
      <c r="E155" s="353" t="str">
        <f>IF(申請データ!S151="","",申請データ!S151)</f>
        <v/>
      </c>
      <c r="F155" s="353" t="str">
        <f>IF(申請データ!T151="","",申請データ!T151)</f>
        <v/>
      </c>
      <c r="G155" s="354" t="str">
        <f>IF(申請データ!U151="","",申請データ!U151)</f>
        <v/>
      </c>
    </row>
    <row r="156" spans="1:7" ht="55.5" hidden="1" customHeight="1">
      <c r="A156" s="124">
        <f>申請データ!A152</f>
        <v>147</v>
      </c>
      <c r="B156" s="151" t="str">
        <f>IF(申請データ!M152="","",申請データ!M152)</f>
        <v/>
      </c>
      <c r="C156" s="223" t="str">
        <f>IF(申請データ!Q152="","",申請データ!Q152)</f>
        <v/>
      </c>
      <c r="D156" s="352" t="str">
        <f>IF(申請データ!AV152="","",申請データ!AV152)</f>
        <v/>
      </c>
      <c r="E156" s="353" t="str">
        <f>IF(申請データ!S152="","",申請データ!S152)</f>
        <v/>
      </c>
      <c r="F156" s="353" t="str">
        <f>IF(申請データ!T152="","",申請データ!T152)</f>
        <v/>
      </c>
      <c r="G156" s="354" t="str">
        <f>IF(申請データ!U152="","",申請データ!U152)</f>
        <v/>
      </c>
    </row>
    <row r="157" spans="1:7" ht="55.5" hidden="1" customHeight="1">
      <c r="A157" s="124">
        <f>申請データ!A153</f>
        <v>148</v>
      </c>
      <c r="B157" s="151" t="str">
        <f>IF(申請データ!M153="","",申請データ!M153)</f>
        <v/>
      </c>
      <c r="C157" s="223" t="str">
        <f>IF(申請データ!Q153="","",申請データ!Q153)</f>
        <v/>
      </c>
      <c r="D157" s="352" t="str">
        <f>IF(申請データ!AV153="","",申請データ!AV153)</f>
        <v/>
      </c>
      <c r="E157" s="353" t="str">
        <f>IF(申請データ!S153="","",申請データ!S153)</f>
        <v/>
      </c>
      <c r="F157" s="353" t="str">
        <f>IF(申請データ!T153="","",申請データ!T153)</f>
        <v/>
      </c>
      <c r="G157" s="354" t="str">
        <f>IF(申請データ!U153="","",申請データ!U153)</f>
        <v/>
      </c>
    </row>
    <row r="158" spans="1:7" ht="55.5" hidden="1" customHeight="1">
      <c r="A158" s="124">
        <f>申請データ!A154</f>
        <v>149</v>
      </c>
      <c r="B158" s="151" t="str">
        <f>IF(申請データ!M154="","",申請データ!M154)</f>
        <v/>
      </c>
      <c r="C158" s="223" t="str">
        <f>IF(申請データ!Q154="","",申請データ!Q154)</f>
        <v/>
      </c>
      <c r="D158" s="352" t="str">
        <f>IF(申請データ!AV154="","",申請データ!AV154)</f>
        <v/>
      </c>
      <c r="E158" s="353" t="str">
        <f>IF(申請データ!S154="","",申請データ!S154)</f>
        <v/>
      </c>
      <c r="F158" s="353" t="str">
        <f>IF(申請データ!T154="","",申請データ!T154)</f>
        <v/>
      </c>
      <c r="G158" s="354" t="str">
        <f>IF(申請データ!U154="","",申請データ!U154)</f>
        <v/>
      </c>
    </row>
    <row r="159" spans="1:7" ht="55.5" hidden="1" customHeight="1">
      <c r="A159" s="124">
        <f>申請データ!A155</f>
        <v>150</v>
      </c>
      <c r="B159" s="151" t="str">
        <f>IF(申請データ!M155="","",申請データ!M155)</f>
        <v/>
      </c>
      <c r="C159" s="223" t="str">
        <f>IF(申請データ!Q155="","",申請データ!Q155)</f>
        <v/>
      </c>
      <c r="D159" s="352" t="str">
        <f>IF(申請データ!AV155="","",申請データ!AV155)</f>
        <v/>
      </c>
      <c r="E159" s="353" t="str">
        <f>IF(申請データ!S155="","",申請データ!S155)</f>
        <v/>
      </c>
      <c r="F159" s="353" t="str">
        <f>IF(申請データ!T155="","",申請データ!T155)</f>
        <v/>
      </c>
      <c r="G159" s="354" t="str">
        <f>IF(申請データ!U155="","",申請データ!U155)</f>
        <v/>
      </c>
    </row>
    <row r="160" spans="1:7" ht="43.5" customHeight="1">
      <c r="A160" s="152"/>
      <c r="B160" s="153"/>
      <c r="C160" s="152"/>
      <c r="D160" s="154"/>
      <c r="E160" s="154"/>
      <c r="F160" s="154"/>
      <c r="G160" s="154"/>
    </row>
    <row r="161" spans="1:7" s="219" customFormat="1" ht="219.75" customHeight="1">
      <c r="A161" s="355" t="s">
        <v>591</v>
      </c>
      <c r="B161" s="355"/>
      <c r="C161" s="355"/>
      <c r="D161" s="355"/>
      <c r="E161" s="355"/>
      <c r="F161" s="355"/>
      <c r="G161" s="355"/>
    </row>
    <row r="162" spans="1:7" ht="27.75" customHeight="1">
      <c r="A162" s="121" t="s">
        <v>590</v>
      </c>
    </row>
  </sheetData>
  <sheetProtection formatCells="0" formatColumns="0" formatRows="0" insertColumns="0" insertRows="0" autoFilter="0"/>
  <dataConsolidate/>
  <mergeCells count="158">
    <mergeCell ref="D1:G1"/>
    <mergeCell ref="A4:G4"/>
    <mergeCell ref="D24:G24"/>
    <mergeCell ref="D25:G25"/>
    <mergeCell ref="D31:G31"/>
    <mergeCell ref="D32:G32"/>
    <mergeCell ref="A8:B8"/>
    <mergeCell ref="D26:G26"/>
    <mergeCell ref="D27:G27"/>
    <mergeCell ref="D28:G28"/>
    <mergeCell ref="D29:G29"/>
    <mergeCell ref="D30:G30"/>
    <mergeCell ref="D23:G23"/>
    <mergeCell ref="A3:C3"/>
    <mergeCell ref="D2:G2"/>
    <mergeCell ref="A2:C2"/>
    <mergeCell ref="D34:G34"/>
    <mergeCell ref="D35:G35"/>
    <mergeCell ref="D36:G36"/>
    <mergeCell ref="D37:G37"/>
    <mergeCell ref="D38:G38"/>
    <mergeCell ref="A161:G161"/>
    <mergeCell ref="D9:G9"/>
    <mergeCell ref="D11:G11"/>
    <mergeCell ref="D10:G10"/>
    <mergeCell ref="D12:G12"/>
    <mergeCell ref="D13:G13"/>
    <mergeCell ref="D14:G14"/>
    <mergeCell ref="D15:G15"/>
    <mergeCell ref="D16:G16"/>
    <mergeCell ref="D17:G17"/>
    <mergeCell ref="D18:G18"/>
    <mergeCell ref="D19:G19"/>
    <mergeCell ref="D20:G20"/>
    <mergeCell ref="D21:G21"/>
    <mergeCell ref="D22:G22"/>
    <mergeCell ref="D33:G33"/>
    <mergeCell ref="D44:G44"/>
    <mergeCell ref="D45:G45"/>
    <mergeCell ref="D46:G46"/>
    <mergeCell ref="D47:G47"/>
    <mergeCell ref="D48:G48"/>
    <mergeCell ref="D39:G39"/>
    <mergeCell ref="D40:G40"/>
    <mergeCell ref="D41:G41"/>
    <mergeCell ref="D42:G42"/>
    <mergeCell ref="D43:G43"/>
    <mergeCell ref="D54:G54"/>
    <mergeCell ref="D55:G55"/>
    <mergeCell ref="D56:G56"/>
    <mergeCell ref="D57:G57"/>
    <mergeCell ref="D58:G58"/>
    <mergeCell ref="D49:G49"/>
    <mergeCell ref="D50:G50"/>
    <mergeCell ref="D51:G51"/>
    <mergeCell ref="D52:G52"/>
    <mergeCell ref="D53:G53"/>
    <mergeCell ref="D64:G64"/>
    <mergeCell ref="D65:G65"/>
    <mergeCell ref="D66:G66"/>
    <mergeCell ref="D67:G67"/>
    <mergeCell ref="D68:G68"/>
    <mergeCell ref="D59:G59"/>
    <mergeCell ref="D60:G60"/>
    <mergeCell ref="D61:G61"/>
    <mergeCell ref="D62:G62"/>
    <mergeCell ref="D63:G63"/>
    <mergeCell ref="D79:G79"/>
    <mergeCell ref="D73:G73"/>
    <mergeCell ref="D74:G74"/>
    <mergeCell ref="D75:G75"/>
    <mergeCell ref="D76:G76"/>
    <mergeCell ref="D77:G77"/>
    <mergeCell ref="D69:G69"/>
    <mergeCell ref="D70:G70"/>
    <mergeCell ref="D71:G71"/>
    <mergeCell ref="D72:G72"/>
    <mergeCell ref="D78:G78"/>
    <mergeCell ref="D85:G85"/>
    <mergeCell ref="D86:G86"/>
    <mergeCell ref="D87:G87"/>
    <mergeCell ref="D88:G88"/>
    <mergeCell ref="D89:G89"/>
    <mergeCell ref="D80:G80"/>
    <mergeCell ref="D81:G81"/>
    <mergeCell ref="D82:G82"/>
    <mergeCell ref="D83:G83"/>
    <mergeCell ref="D84:G84"/>
    <mergeCell ref="D95:G95"/>
    <mergeCell ref="D96:G96"/>
    <mergeCell ref="D97:G97"/>
    <mergeCell ref="D98:G98"/>
    <mergeCell ref="D99:G99"/>
    <mergeCell ref="D90:G90"/>
    <mergeCell ref="D91:G91"/>
    <mergeCell ref="D92:G92"/>
    <mergeCell ref="D93:G93"/>
    <mergeCell ref="D94:G94"/>
    <mergeCell ref="D105:G105"/>
    <mergeCell ref="D106:G106"/>
    <mergeCell ref="D107:G107"/>
    <mergeCell ref="D108:G108"/>
    <mergeCell ref="D109:G109"/>
    <mergeCell ref="D100:G100"/>
    <mergeCell ref="D101:G101"/>
    <mergeCell ref="D102:G102"/>
    <mergeCell ref="D103:G103"/>
    <mergeCell ref="D104:G104"/>
    <mergeCell ref="D115:G115"/>
    <mergeCell ref="D116:G116"/>
    <mergeCell ref="D117:G117"/>
    <mergeCell ref="D118:G118"/>
    <mergeCell ref="D119:G119"/>
    <mergeCell ref="D110:G110"/>
    <mergeCell ref="D111:G111"/>
    <mergeCell ref="D112:G112"/>
    <mergeCell ref="D113:G113"/>
    <mergeCell ref="D114:G114"/>
    <mergeCell ref="D125:G125"/>
    <mergeCell ref="D126:G126"/>
    <mergeCell ref="D127:G127"/>
    <mergeCell ref="D128:G128"/>
    <mergeCell ref="D129:G129"/>
    <mergeCell ref="D120:G120"/>
    <mergeCell ref="D121:G121"/>
    <mergeCell ref="D122:G122"/>
    <mergeCell ref="D123:G123"/>
    <mergeCell ref="D124:G124"/>
    <mergeCell ref="D135:G135"/>
    <mergeCell ref="D136:G136"/>
    <mergeCell ref="D137:G137"/>
    <mergeCell ref="D138:G138"/>
    <mergeCell ref="D139:G139"/>
    <mergeCell ref="D130:G130"/>
    <mergeCell ref="D131:G131"/>
    <mergeCell ref="D132:G132"/>
    <mergeCell ref="D133:G133"/>
    <mergeCell ref="D134:G134"/>
    <mergeCell ref="D145:G145"/>
    <mergeCell ref="D146:G146"/>
    <mergeCell ref="D147:G147"/>
    <mergeCell ref="D148:G148"/>
    <mergeCell ref="D149:G149"/>
    <mergeCell ref="D140:G140"/>
    <mergeCell ref="D141:G141"/>
    <mergeCell ref="D142:G142"/>
    <mergeCell ref="D143:G143"/>
    <mergeCell ref="D144:G144"/>
    <mergeCell ref="D155:G155"/>
    <mergeCell ref="D156:G156"/>
    <mergeCell ref="D157:G157"/>
    <mergeCell ref="D158:G158"/>
    <mergeCell ref="D159:G159"/>
    <mergeCell ref="D150:G150"/>
    <mergeCell ref="D151:G151"/>
    <mergeCell ref="D152:G152"/>
    <mergeCell ref="D153:G153"/>
    <mergeCell ref="D154:G154"/>
  </mergeCells>
  <phoneticPr fontId="2"/>
  <printOptions horizontalCentered="1"/>
  <pageMargins left="3.937007874015748E-2" right="3.937007874015748E-2" top="0.94488188976377963" bottom="0.39370078740157483" header="0.51181102362204722" footer="0.19685039370078741"/>
  <pageSetup paperSize="9" scale="46" pageOrder="overThenDown" orientation="portrait" horizontalDpi="300" verticalDpi="300" r:id="rId1"/>
  <headerFooter alignWithMargins="0">
    <oddFooter>&amp;R&amp;"ＭＳ ゴシック,標準"&amp;22&amp;P/&amp;N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C155"/>
  <sheetViews>
    <sheetView showGridLines="0" tabSelected="1" view="pageBreakPreview" zoomScale="50" zoomScaleNormal="50" zoomScaleSheetLayoutView="50" workbookViewId="0">
      <pane xSplit="1" ySplit="5" topLeftCell="B6" activePane="bottomRight" state="frozen"/>
      <selection pane="topRight" activeCell="B1" sqref="B1"/>
      <selection pane="bottomLeft" activeCell="A7" sqref="A7"/>
      <selection pane="bottomRight" activeCell="Q11" sqref="Q11"/>
    </sheetView>
  </sheetViews>
  <sheetFormatPr defaultRowHeight="69.95" customHeight="1"/>
  <cols>
    <col min="1" max="1" width="13.625" style="40" customWidth="1"/>
    <col min="2" max="2" width="10.75" style="43" customWidth="1"/>
    <col min="3" max="3" width="15.5" style="43" hidden="1" customWidth="1"/>
    <col min="4" max="4" width="5.625" style="43" customWidth="1"/>
    <col min="5" max="5" width="17.5" style="13" customWidth="1"/>
    <col min="6" max="6" width="20.625" style="13" customWidth="1"/>
    <col min="7" max="7" width="10.625" style="13" customWidth="1"/>
    <col min="8" max="8" width="8.625" style="295" customWidth="1"/>
    <col min="9" max="9" width="8.625" style="197" customWidth="1"/>
    <col min="10" max="10" width="21.625" style="41" customWidth="1"/>
    <col min="11" max="12" width="5.625" style="14" customWidth="1"/>
    <col min="13" max="14" width="22.625" style="43" customWidth="1"/>
    <col min="15" max="15" width="4.625" style="43" customWidth="1"/>
    <col min="16" max="16" width="22.625" style="44" customWidth="1"/>
    <col min="17" max="17" width="20.625" style="46" customWidth="1"/>
    <col min="18" max="18" width="8.625" style="13" customWidth="1"/>
    <col min="19" max="19" width="10.625" style="43" customWidth="1"/>
    <col min="20" max="21" width="21.625" style="250" customWidth="1"/>
    <col min="22" max="22" width="21.625" style="43" customWidth="1"/>
    <col min="23" max="23" width="4.625" style="47" customWidth="1"/>
    <col min="24" max="24" width="22.625" style="43" customWidth="1"/>
    <col min="25" max="25" width="22.625" style="44" customWidth="1"/>
    <col min="26" max="26" width="5.625" style="43" customWidth="1"/>
    <col min="27" max="38" width="5.625" style="45" customWidth="1"/>
    <col min="39" max="39" width="7.625" style="43" customWidth="1"/>
    <col min="40" max="40" width="15.625" style="43" customWidth="1"/>
    <col min="41" max="41" width="7.625" style="43" customWidth="1"/>
    <col min="42" max="42" width="15.625" style="43" customWidth="1"/>
    <col min="43" max="43" width="4.625" style="43" customWidth="1"/>
    <col min="44" max="44" width="15.625" style="43" customWidth="1"/>
    <col min="45" max="45" width="15.625" style="13" customWidth="1"/>
    <col min="46" max="46" width="4.625" style="43" customWidth="1"/>
    <col min="47" max="48" width="18.625" style="43" customWidth="1"/>
    <col min="49" max="49" width="12.625" style="43" customWidth="1"/>
    <col min="50" max="50" width="12.625" style="13" customWidth="1"/>
    <col min="51" max="52" width="7.625" style="43" customWidth="1"/>
    <col min="53" max="53" width="20.625" style="43" hidden="1" customWidth="1"/>
    <col min="54" max="54" width="7.625" style="43" customWidth="1"/>
    <col min="55" max="55" width="4.375" style="43" hidden="1" customWidth="1"/>
    <col min="56" max="16384" width="9" style="43"/>
  </cols>
  <sheetData>
    <row r="1" spans="1:55" s="132" customFormat="1" ht="75" customHeight="1" thickBot="1">
      <c r="A1" s="368" t="str">
        <f>IF(X6="","",X6)</f>
        <v/>
      </c>
      <c r="B1" s="368"/>
      <c r="C1" s="368"/>
      <c r="D1" s="369" t="str">
        <f>IF(A1="","","＿開始＿")</f>
        <v/>
      </c>
      <c r="E1" s="370"/>
      <c r="F1" s="158" t="str">
        <f>IF(B6="","",B6)</f>
        <v/>
      </c>
      <c r="G1" s="155"/>
      <c r="H1" s="292"/>
      <c r="I1" s="195"/>
      <c r="J1" s="157"/>
      <c r="K1" s="131"/>
      <c r="L1" s="131"/>
      <c r="P1" s="136"/>
      <c r="Q1" s="133"/>
      <c r="R1" s="134"/>
      <c r="T1" s="247"/>
      <c r="U1" s="247"/>
      <c r="W1" s="135"/>
      <c r="Y1" s="136"/>
      <c r="AA1" s="137"/>
      <c r="AB1" s="137"/>
      <c r="AC1" s="137"/>
      <c r="AD1" s="137"/>
      <c r="AE1" s="137"/>
      <c r="AF1" s="137"/>
      <c r="AG1" s="137"/>
      <c r="AH1" s="137"/>
      <c r="AI1" s="137"/>
      <c r="AJ1" s="137"/>
      <c r="AK1" s="137"/>
      <c r="AL1" s="137"/>
      <c r="AS1" s="134"/>
      <c r="AX1" s="134"/>
    </row>
    <row r="2" spans="1:55" s="48" customFormat="1" ht="60" customHeight="1" thickTop="1">
      <c r="A2" s="336" t="s">
        <v>566</v>
      </c>
      <c r="B2" s="162"/>
      <c r="C2" s="162"/>
      <c r="D2" s="162"/>
      <c r="E2" s="163"/>
      <c r="F2" s="163"/>
      <c r="G2" s="163"/>
      <c r="H2" s="293"/>
      <c r="I2" s="196"/>
      <c r="J2" s="53"/>
      <c r="P2" s="49"/>
      <c r="Q2" s="54"/>
      <c r="R2" s="52"/>
      <c r="T2" s="248"/>
      <c r="U2" s="248"/>
      <c r="W2" s="55"/>
      <c r="Y2" s="49"/>
      <c r="AA2" s="50"/>
      <c r="AB2" s="50"/>
      <c r="AC2" s="50"/>
      <c r="AD2" s="50"/>
      <c r="AE2" s="50"/>
      <c r="AF2" s="50"/>
      <c r="AG2" s="50"/>
      <c r="AH2" s="50"/>
      <c r="AI2" s="50"/>
      <c r="AJ2" s="50"/>
      <c r="AK2" s="50"/>
      <c r="AL2" s="50"/>
      <c r="AS2" s="52"/>
      <c r="AX2" s="252"/>
      <c r="AY2" s="56"/>
      <c r="BB2" s="335" t="s">
        <v>588</v>
      </c>
    </row>
    <row r="3" spans="1:55" s="72" customFormat="1" ht="99.95" customHeight="1">
      <c r="A3" s="66" t="s">
        <v>292</v>
      </c>
      <c r="B3" s="64" t="s">
        <v>295</v>
      </c>
      <c r="C3" s="67" t="s">
        <v>480</v>
      </c>
      <c r="D3" s="67" t="s">
        <v>25</v>
      </c>
      <c r="E3" s="64" t="s">
        <v>0</v>
      </c>
      <c r="F3" s="64" t="s">
        <v>393</v>
      </c>
      <c r="G3" s="64" t="s">
        <v>296</v>
      </c>
      <c r="H3" s="67" t="s">
        <v>92</v>
      </c>
      <c r="I3" s="67" t="s">
        <v>66</v>
      </c>
      <c r="J3" s="65" t="s">
        <v>280</v>
      </c>
      <c r="K3" s="62" t="s">
        <v>360</v>
      </c>
      <c r="L3" s="74" t="s">
        <v>14</v>
      </c>
      <c r="M3" s="205" t="s">
        <v>569</v>
      </c>
      <c r="N3" s="201" t="s">
        <v>368</v>
      </c>
      <c r="O3" s="64" t="s">
        <v>1</v>
      </c>
      <c r="P3" s="246" t="s">
        <v>371</v>
      </c>
      <c r="Q3" s="68" t="s">
        <v>293</v>
      </c>
      <c r="R3" s="64" t="s">
        <v>343</v>
      </c>
      <c r="S3" s="63" t="s">
        <v>4</v>
      </c>
      <c r="T3" s="69" t="s">
        <v>350</v>
      </c>
      <c r="U3" s="69" t="s">
        <v>351</v>
      </c>
      <c r="V3" s="64" t="s">
        <v>374</v>
      </c>
      <c r="W3" s="79" t="s">
        <v>24</v>
      </c>
      <c r="X3" s="64" t="s">
        <v>2</v>
      </c>
      <c r="Y3" s="70" t="s">
        <v>3</v>
      </c>
      <c r="Z3" s="67" t="s">
        <v>23</v>
      </c>
      <c r="AA3" s="71" t="s">
        <v>282</v>
      </c>
      <c r="AB3" s="71" t="s">
        <v>283</v>
      </c>
      <c r="AC3" s="71" t="s">
        <v>27</v>
      </c>
      <c r="AD3" s="71" t="s">
        <v>28</v>
      </c>
      <c r="AE3" s="71" t="s">
        <v>29</v>
      </c>
      <c r="AF3" s="71" t="s">
        <v>30</v>
      </c>
      <c r="AG3" s="71" t="s">
        <v>9</v>
      </c>
      <c r="AH3" s="71" t="s">
        <v>5</v>
      </c>
      <c r="AI3" s="71" t="s">
        <v>6</v>
      </c>
      <c r="AJ3" s="71" t="s">
        <v>284</v>
      </c>
      <c r="AK3" s="71" t="s">
        <v>32</v>
      </c>
      <c r="AL3" s="71" t="s">
        <v>285</v>
      </c>
      <c r="AM3" s="127" t="s">
        <v>7</v>
      </c>
      <c r="AN3" s="64" t="s">
        <v>297</v>
      </c>
      <c r="AO3" s="67" t="s">
        <v>93</v>
      </c>
      <c r="AP3" s="64" t="s">
        <v>298</v>
      </c>
      <c r="AQ3" s="67" t="s">
        <v>94</v>
      </c>
      <c r="AR3" s="64" t="s">
        <v>294</v>
      </c>
      <c r="AS3" s="64" t="s">
        <v>377</v>
      </c>
      <c r="AT3" s="207" t="s">
        <v>95</v>
      </c>
      <c r="AU3" s="64" t="s">
        <v>328</v>
      </c>
      <c r="AV3" s="64" t="s">
        <v>8</v>
      </c>
      <c r="AW3" s="64" t="s">
        <v>33</v>
      </c>
      <c r="AX3" s="64" t="s">
        <v>263</v>
      </c>
      <c r="AY3" s="64" t="s">
        <v>264</v>
      </c>
      <c r="AZ3" s="64" t="s">
        <v>265</v>
      </c>
      <c r="BA3" s="81" t="s">
        <v>329</v>
      </c>
      <c r="BB3" s="341" t="s">
        <v>546</v>
      </c>
      <c r="BC3" s="66" t="s">
        <v>42</v>
      </c>
    </row>
    <row r="4" spans="1:55" s="269" customFormat="1" ht="39.950000000000003" customHeight="1">
      <c r="A4" s="253" t="s">
        <v>305</v>
      </c>
      <c r="B4" s="254" t="s">
        <v>20</v>
      </c>
      <c r="C4" s="239" t="s">
        <v>482</v>
      </c>
      <c r="D4" s="255">
        <v>5420</v>
      </c>
      <c r="E4" s="256" t="s">
        <v>306</v>
      </c>
      <c r="F4" s="256" t="s">
        <v>306</v>
      </c>
      <c r="G4" s="256" t="s">
        <v>307</v>
      </c>
      <c r="H4" s="294" t="str">
        <f>IFERROR(VLOOKUP($F4,部局名称!$D$1:$E$29,2,0),"")</f>
        <v>SR100000000000</v>
      </c>
      <c r="I4" s="282" t="str">
        <f>IFERROR(VLOOKUP($G4,部局名称!I:J,2,FALSE),"")</f>
        <v>015</v>
      </c>
      <c r="J4" s="257"/>
      <c r="K4" s="258"/>
      <c r="L4" s="258"/>
      <c r="M4" s="256" t="s">
        <v>308</v>
      </c>
      <c r="N4" s="256" t="s">
        <v>309</v>
      </c>
      <c r="O4" s="259">
        <v>1</v>
      </c>
      <c r="P4" s="260">
        <v>37381</v>
      </c>
      <c r="Q4" s="261" t="s">
        <v>572</v>
      </c>
      <c r="R4" s="259" t="s">
        <v>114</v>
      </c>
      <c r="S4" s="254">
        <v>3200</v>
      </c>
      <c r="T4" s="262" t="s">
        <v>361</v>
      </c>
      <c r="U4" s="262" t="s">
        <v>364</v>
      </c>
      <c r="V4" s="259" t="s">
        <v>606</v>
      </c>
      <c r="W4" s="263">
        <v>3</v>
      </c>
      <c r="X4" s="260">
        <v>46113</v>
      </c>
      <c r="Y4" s="260">
        <v>46446</v>
      </c>
      <c r="Z4" s="239" t="str">
        <f>IF($X4=$Y4,"",ROUND(DAYS360($X4,$Y4)/30,0)&amp;"ヶ月")</f>
        <v>11ヶ月</v>
      </c>
      <c r="AA4" s="264">
        <v>10</v>
      </c>
      <c r="AB4" s="264">
        <v>10</v>
      </c>
      <c r="AC4" s="264">
        <v>10</v>
      </c>
      <c r="AD4" s="264">
        <v>10</v>
      </c>
      <c r="AE4" s="264">
        <v>10</v>
      </c>
      <c r="AF4" s="264">
        <v>10</v>
      </c>
      <c r="AG4" s="264">
        <v>10</v>
      </c>
      <c r="AH4" s="264">
        <v>10</v>
      </c>
      <c r="AI4" s="264">
        <v>10</v>
      </c>
      <c r="AJ4" s="264">
        <v>10</v>
      </c>
      <c r="AK4" s="264">
        <v>10</v>
      </c>
      <c r="AL4" s="264"/>
      <c r="AM4" s="244">
        <f>SUM(AA4:AL4)</f>
        <v>110</v>
      </c>
      <c r="AN4" s="265"/>
      <c r="AO4" s="244" t="s">
        <v>304</v>
      </c>
      <c r="AP4" s="264"/>
      <c r="AQ4" s="244" t="s">
        <v>303</v>
      </c>
      <c r="AR4" s="266"/>
      <c r="AS4" s="267"/>
      <c r="AT4" s="264"/>
      <c r="AU4" s="256" t="s">
        <v>310</v>
      </c>
      <c r="AV4" s="256"/>
      <c r="AW4" s="259" t="s">
        <v>311</v>
      </c>
      <c r="AX4" s="268" t="s">
        <v>396</v>
      </c>
      <c r="AY4" s="259">
        <v>7622</v>
      </c>
      <c r="AZ4" s="259" t="s">
        <v>312</v>
      </c>
      <c r="BA4" s="259"/>
      <c r="BB4" s="102" t="s">
        <v>484</v>
      </c>
      <c r="BC4" s="238" t="str">
        <f t="shared" ref="BC4:BC35" si="0">A4</f>
        <v>例1</v>
      </c>
    </row>
    <row r="5" spans="1:55" s="269" customFormat="1" ht="39.950000000000003" customHeight="1">
      <c r="A5" s="253" t="s">
        <v>313</v>
      </c>
      <c r="B5" s="327" t="s">
        <v>19</v>
      </c>
      <c r="C5" s="297" t="str">
        <f>IF(B5="","","理工学系")</f>
        <v>理工学系</v>
      </c>
      <c r="D5" s="239">
        <f>IFERROR(VLOOKUP($B5,職名・負担経費・単価!$A$2:$B$8,2,FALSE),"")</f>
        <v>5410</v>
      </c>
      <c r="E5" s="281" t="s">
        <v>547</v>
      </c>
      <c r="F5" s="256" t="s">
        <v>485</v>
      </c>
      <c r="G5" s="256"/>
      <c r="H5" s="294" t="str">
        <f>IFERROR(VLOOKUP($F5,部局名称!$D$1:$E$35,2,0),"")</f>
        <v>SR550000000000</v>
      </c>
      <c r="I5" s="282" t="str">
        <f>IFERROR(VLOOKUP($G5,部局名称!I:J,2,FALSE),"")</f>
        <v/>
      </c>
      <c r="J5" s="257"/>
      <c r="K5" s="350"/>
      <c r="L5" s="332" t="s">
        <v>113</v>
      </c>
      <c r="M5" s="256" t="s">
        <v>463</v>
      </c>
      <c r="N5" s="256" t="s">
        <v>315</v>
      </c>
      <c r="O5" s="259">
        <v>2</v>
      </c>
      <c r="P5" s="328">
        <v>37674</v>
      </c>
      <c r="Q5" s="329" t="s">
        <v>316</v>
      </c>
      <c r="R5" s="259" t="s">
        <v>317</v>
      </c>
      <c r="S5" s="327">
        <v>1400</v>
      </c>
      <c r="T5" s="262" t="s">
        <v>318</v>
      </c>
      <c r="U5" s="262" t="s">
        <v>318</v>
      </c>
      <c r="V5" s="259" t="s">
        <v>607</v>
      </c>
      <c r="W5" s="243">
        <f ca="1">IF($V5="未定","",IFERROR(VLOOKUP($V5,負担経費:経費コード,2,0),""))</f>
        <v>1</v>
      </c>
      <c r="X5" s="328">
        <v>46113</v>
      </c>
      <c r="Y5" s="328">
        <v>46234</v>
      </c>
      <c r="Z5" s="239" t="str">
        <f>IF($X5=$Y5,"",ROUND(DAYS360($X5,$Y5)/30,0)&amp;"ヶ月")</f>
        <v>4ヶ月</v>
      </c>
      <c r="AA5" s="264">
        <v>40</v>
      </c>
      <c r="AB5" s="264">
        <v>40</v>
      </c>
      <c r="AC5" s="264">
        <v>40</v>
      </c>
      <c r="AD5" s="264">
        <v>20</v>
      </c>
      <c r="AE5" s="264"/>
      <c r="AF5" s="264"/>
      <c r="AG5" s="264"/>
      <c r="AH5" s="264"/>
      <c r="AI5" s="264"/>
      <c r="AJ5" s="264"/>
      <c r="AK5" s="264"/>
      <c r="AL5" s="264"/>
      <c r="AM5" s="244">
        <f>SUM(AA5:AL5)</f>
        <v>140</v>
      </c>
      <c r="AN5" s="330" t="s">
        <v>135</v>
      </c>
      <c r="AO5" s="244">
        <f>IFERROR(VLOOKUP($AN5,国籍等!$D$2:$E$202,2,1),"001")</f>
        <v>122</v>
      </c>
      <c r="AP5" s="264" t="s">
        <v>319</v>
      </c>
      <c r="AQ5" s="244">
        <f>IFERROR(VLOOKUP($AP5,国籍等!$A$2:$B$13,2,0),"")</f>
        <v>8</v>
      </c>
      <c r="AR5" s="266">
        <v>46381</v>
      </c>
      <c r="AS5" s="267" t="s">
        <v>340</v>
      </c>
      <c r="AT5" s="264">
        <v>1</v>
      </c>
      <c r="AU5" s="256" t="s">
        <v>365</v>
      </c>
      <c r="AV5" s="349" t="s">
        <v>322</v>
      </c>
      <c r="AW5" s="324" t="s">
        <v>398</v>
      </c>
      <c r="AX5" s="325" t="s">
        <v>397</v>
      </c>
      <c r="AY5" s="324"/>
      <c r="AZ5" s="324" t="s">
        <v>312</v>
      </c>
      <c r="BA5" s="332"/>
      <c r="BB5" s="333"/>
      <c r="BC5" s="238" t="str">
        <f t="shared" si="0"/>
        <v>例2</v>
      </c>
    </row>
    <row r="6" spans="1:55" s="306" customFormat="1" ht="80.099999999999994" customHeight="1">
      <c r="A6" s="238">
        <v>1</v>
      </c>
      <c r="B6" s="237"/>
      <c r="C6" s="297" t="str">
        <f t="shared" ref="C6:C69" si="1">IF(B6="","","理工学系")</f>
        <v/>
      </c>
      <c r="D6" s="239" t="str">
        <f>IFERROR(VLOOKUP($B6,職名・負担経費・単価!$A$2:$B$8,2,FALSE),"")</f>
        <v/>
      </c>
      <c r="E6" s="316"/>
      <c r="F6" s="316"/>
      <c r="G6" s="316"/>
      <c r="H6" s="294" t="str">
        <f>IFERROR(VLOOKUP($F6,部局名称!$D$1:$E$35,2,0),"")</f>
        <v/>
      </c>
      <c r="I6" s="282" t="str">
        <f>IFERROR(VLOOKUP($G6,部局名称!I:J,2,FALSE),"")</f>
        <v/>
      </c>
      <c r="J6" s="298"/>
      <c r="K6" s="337"/>
      <c r="L6" s="338"/>
      <c r="M6" s="241"/>
      <c r="N6" s="240"/>
      <c r="O6" s="242"/>
      <c r="P6" s="301"/>
      <c r="Q6" s="302"/>
      <c r="R6" s="242"/>
      <c r="S6" s="344"/>
      <c r="T6" s="249"/>
      <c r="U6" s="249"/>
      <c r="V6" s="242"/>
      <c r="W6" s="243" t="str">
        <f ca="1">IF($V6="未定","",IFERROR(VLOOKUP($V6,負担経費:経費コード,2,0),""))</f>
        <v/>
      </c>
      <c r="X6" s="303"/>
      <c r="Y6" s="303"/>
      <c r="Z6" s="297" t="str">
        <f>IF($X6=$Y6,"",ROUND(DAYS360($X6,$Y6)/30,0)&amp;"ヶ月")</f>
        <v/>
      </c>
      <c r="AA6" s="249"/>
      <c r="AB6" s="249"/>
      <c r="AC6" s="249"/>
      <c r="AD6" s="249"/>
      <c r="AE6" s="249"/>
      <c r="AF6" s="249"/>
      <c r="AG6" s="249"/>
      <c r="AH6" s="249"/>
      <c r="AI6" s="249"/>
      <c r="AJ6" s="249"/>
      <c r="AK6" s="249"/>
      <c r="AL6" s="249"/>
      <c r="AM6" s="304">
        <f>SUM(AA6:AL6)</f>
        <v>0</v>
      </c>
      <c r="AN6" s="305"/>
      <c r="AO6" s="304" t="str">
        <f>IFERROR(VLOOKUP($AN6,国籍等!$D$2:$E$202,2,1),"001")</f>
        <v>001</v>
      </c>
      <c r="AP6" s="305"/>
      <c r="AQ6" s="304" t="str">
        <f>IFERROR(VLOOKUP($AP6,国籍等!$A$2:$B$13,2,0),"")</f>
        <v/>
      </c>
      <c r="AR6" s="251"/>
      <c r="AS6" s="251"/>
      <c r="AT6" s="305"/>
      <c r="AU6" s="241"/>
      <c r="AV6" s="326"/>
      <c r="AW6" s="326"/>
      <c r="AX6" s="326"/>
      <c r="AY6" s="326"/>
      <c r="AZ6" s="326"/>
      <c r="BA6" s="334"/>
      <c r="BB6" s="334" t="s">
        <v>379</v>
      </c>
      <c r="BC6" s="238">
        <f t="shared" si="0"/>
        <v>1</v>
      </c>
    </row>
    <row r="7" spans="1:55" s="306" customFormat="1" ht="80.099999999999994" customHeight="1">
      <c r="A7" s="238">
        <v>2</v>
      </c>
      <c r="B7" s="237"/>
      <c r="C7" s="297" t="str">
        <f t="shared" si="1"/>
        <v/>
      </c>
      <c r="D7" s="239" t="str">
        <f>IFERROR(VLOOKUP($B7,職名・負担経費・単価!$A$2:$B$8,2,FALSE),"")</f>
        <v/>
      </c>
      <c r="E7" s="316"/>
      <c r="F7" s="316"/>
      <c r="G7" s="316"/>
      <c r="H7" s="294" t="str">
        <f>IFERROR(VLOOKUP($F7,部局名称!$D$1:$E$35,2,0),"")</f>
        <v/>
      </c>
      <c r="I7" s="282" t="str">
        <f>IFERROR(VLOOKUP($G7,部局名称!I:J,2,FALSE),"")</f>
        <v/>
      </c>
      <c r="J7" s="298"/>
      <c r="K7" s="337"/>
      <c r="L7" s="338"/>
      <c r="M7" s="241"/>
      <c r="N7" s="240"/>
      <c r="O7" s="242"/>
      <c r="P7" s="301"/>
      <c r="Q7" s="302"/>
      <c r="R7" s="242"/>
      <c r="S7" s="344"/>
      <c r="T7" s="249"/>
      <c r="U7" s="249"/>
      <c r="V7" s="242"/>
      <c r="W7" s="243" t="str">
        <f ca="1">IF($V7="未定","",IFERROR(VLOOKUP($V7,負担経費:経費コード,2,0),""))</f>
        <v/>
      </c>
      <c r="X7" s="303"/>
      <c r="Y7" s="303"/>
      <c r="Z7" s="297" t="str">
        <f t="shared" ref="Z7" si="2">IF($X7=$Y7,"",ROUND(DAYS360($X7,$Y7)/30,0)&amp;"ヶ月")</f>
        <v/>
      </c>
      <c r="AA7" s="249"/>
      <c r="AB7" s="249"/>
      <c r="AC7" s="249"/>
      <c r="AD7" s="249"/>
      <c r="AE7" s="249"/>
      <c r="AF7" s="249"/>
      <c r="AG7" s="249"/>
      <c r="AH7" s="249"/>
      <c r="AI7" s="249"/>
      <c r="AJ7" s="249"/>
      <c r="AK7" s="249"/>
      <c r="AL7" s="249"/>
      <c r="AM7" s="304">
        <f t="shared" ref="AM7:AM70" si="3">SUM(AA7:AL7)</f>
        <v>0</v>
      </c>
      <c r="AN7" s="305"/>
      <c r="AO7" s="304" t="str">
        <f>IFERROR(VLOOKUP($AN7,国籍等!$D$2:$E$202,2,1),"001")</f>
        <v>001</v>
      </c>
      <c r="AP7" s="305"/>
      <c r="AQ7" s="304" t="str">
        <f>IFERROR(VLOOKUP($AP7,国籍等!$A$2:$B$13,2,0),"")</f>
        <v/>
      </c>
      <c r="AR7" s="251"/>
      <c r="AS7" s="251"/>
      <c r="AT7" s="305"/>
      <c r="AU7" s="241"/>
      <c r="AV7" s="326"/>
      <c r="AW7" s="326"/>
      <c r="AX7" s="326"/>
      <c r="AY7" s="326"/>
      <c r="AZ7" s="326"/>
      <c r="BA7" s="334"/>
      <c r="BB7" s="334"/>
      <c r="BC7" s="238">
        <f t="shared" si="0"/>
        <v>2</v>
      </c>
    </row>
    <row r="8" spans="1:55" s="245" customFormat="1" ht="80.099999999999994" customHeight="1">
      <c r="A8" s="238">
        <v>3</v>
      </c>
      <c r="B8" s="237"/>
      <c r="C8" s="297" t="str">
        <f t="shared" si="1"/>
        <v/>
      </c>
      <c r="D8" s="239" t="str">
        <f>IFERROR(VLOOKUP($B8,職名・負担経費・単価!$A$2:$B$8,2,FALSE),"")</f>
        <v/>
      </c>
      <c r="E8" s="316"/>
      <c r="F8" s="316"/>
      <c r="G8" s="316"/>
      <c r="H8" s="294" t="str">
        <f>IFERROR(VLOOKUP($F8,部局名称!$D$1:$E$35,2,0),"")</f>
        <v/>
      </c>
      <c r="I8" s="282" t="str">
        <f>IFERROR(VLOOKUP($G8,部局名称!I:J,2,FALSE),"")</f>
        <v/>
      </c>
      <c r="J8" s="298"/>
      <c r="K8" s="237"/>
      <c r="L8" s="331"/>
      <c r="M8" s="241"/>
      <c r="N8" s="240"/>
      <c r="O8" s="242"/>
      <c r="P8" s="301"/>
      <c r="Q8" s="302"/>
      <c r="R8" s="242"/>
      <c r="S8" s="344"/>
      <c r="T8" s="249"/>
      <c r="U8" s="249"/>
      <c r="V8" s="242"/>
      <c r="W8" s="243" t="str">
        <f ca="1">IF($V8="未定","",IFERROR(VLOOKUP($V8,負担経費:経費コード,2,0),""))</f>
        <v/>
      </c>
      <c r="X8" s="303"/>
      <c r="Y8" s="303"/>
      <c r="Z8" s="297" t="str">
        <f t="shared" ref="Z8:Z70" si="4">IF($X8=$Y8,"",ROUND(DAYS360($X8,$Y8)/30,0)&amp;"ヶ月")</f>
        <v/>
      </c>
      <c r="AA8" s="249"/>
      <c r="AB8" s="249"/>
      <c r="AC8" s="249"/>
      <c r="AD8" s="249"/>
      <c r="AE8" s="249"/>
      <c r="AF8" s="249"/>
      <c r="AG8" s="249"/>
      <c r="AH8" s="249"/>
      <c r="AI8" s="249"/>
      <c r="AJ8" s="249"/>
      <c r="AK8" s="249"/>
      <c r="AL8" s="249"/>
      <c r="AM8" s="304">
        <f t="shared" si="3"/>
        <v>0</v>
      </c>
      <c r="AN8" s="305"/>
      <c r="AO8" s="304" t="str">
        <f>IFERROR(VLOOKUP($AN8,国籍等!$D$2:$E$202,2,1),"001")</f>
        <v>001</v>
      </c>
      <c r="AP8" s="305"/>
      <c r="AQ8" s="304" t="str">
        <f>IFERROR(VLOOKUP($AP8,国籍等!$A$2:$B$13,2,0),"")</f>
        <v/>
      </c>
      <c r="AR8" s="251"/>
      <c r="AS8" s="251"/>
      <c r="AT8" s="305"/>
      <c r="AU8" s="242"/>
      <c r="AV8" s="242"/>
      <c r="AW8" s="326"/>
      <c r="AX8" s="326"/>
      <c r="AY8" s="326"/>
      <c r="AZ8" s="326"/>
      <c r="BA8" s="334"/>
      <c r="BB8" s="334" t="s">
        <v>379</v>
      </c>
      <c r="BC8" s="238">
        <f t="shared" si="0"/>
        <v>3</v>
      </c>
    </row>
    <row r="9" spans="1:55" s="307" customFormat="1" ht="80.099999999999994" customHeight="1">
      <c r="A9" s="238">
        <v>4</v>
      </c>
      <c r="B9" s="237"/>
      <c r="C9" s="297" t="str">
        <f t="shared" si="1"/>
        <v/>
      </c>
      <c r="D9" s="239" t="str">
        <f>IFERROR(VLOOKUP($B9,職名・負担経費・単価!$A$2:$B$8,2,FALSE),"")</f>
        <v/>
      </c>
      <c r="E9" s="316"/>
      <c r="F9" s="316"/>
      <c r="G9" s="316"/>
      <c r="H9" s="294" t="str">
        <f>IFERROR(VLOOKUP($F9,部局名称!$D$1:$E$35,2,0),"")</f>
        <v/>
      </c>
      <c r="I9" s="282" t="str">
        <f>IFERROR(VLOOKUP($G9,部局名称!I:J,2,FALSE),"")</f>
        <v/>
      </c>
      <c r="J9" s="298"/>
      <c r="K9" s="237"/>
      <c r="L9" s="331"/>
      <c r="M9" s="241"/>
      <c r="N9" s="240"/>
      <c r="O9" s="242"/>
      <c r="P9" s="301"/>
      <c r="Q9" s="302"/>
      <c r="R9" s="242"/>
      <c r="S9" s="344"/>
      <c r="T9" s="249"/>
      <c r="U9" s="249"/>
      <c r="V9" s="242"/>
      <c r="W9" s="243" t="str">
        <f ca="1">IF($V9="未定","",IFERROR(VLOOKUP($V9,負担経費:経費コード,2,0),""))</f>
        <v/>
      </c>
      <c r="X9" s="303"/>
      <c r="Y9" s="303"/>
      <c r="Z9" s="297" t="str">
        <f t="shared" si="4"/>
        <v/>
      </c>
      <c r="AA9" s="249"/>
      <c r="AB9" s="249"/>
      <c r="AC9" s="249"/>
      <c r="AD9" s="249"/>
      <c r="AE9" s="249"/>
      <c r="AF9" s="249"/>
      <c r="AG9" s="249"/>
      <c r="AH9" s="249"/>
      <c r="AI9" s="249"/>
      <c r="AJ9" s="249"/>
      <c r="AK9" s="249"/>
      <c r="AL9" s="249"/>
      <c r="AM9" s="304">
        <f t="shared" si="3"/>
        <v>0</v>
      </c>
      <c r="AN9" s="305"/>
      <c r="AO9" s="304" t="str">
        <f>IFERROR(VLOOKUP($AN9,国籍等!$D$2:$E$202,2,1),"001")</f>
        <v>001</v>
      </c>
      <c r="AP9" s="305"/>
      <c r="AQ9" s="304" t="str">
        <f>IFERROR(VLOOKUP($AP9,国籍等!$A$2:$B$13,2,0),"")</f>
        <v/>
      </c>
      <c r="AR9" s="251"/>
      <c r="AS9" s="251"/>
      <c r="AT9" s="305"/>
      <c r="AU9" s="242"/>
      <c r="AV9" s="242"/>
      <c r="AW9" s="326"/>
      <c r="AX9" s="326"/>
      <c r="AY9" s="326"/>
      <c r="AZ9" s="326"/>
      <c r="BA9" s="334"/>
      <c r="BB9" s="334"/>
      <c r="BC9" s="238">
        <f t="shared" si="0"/>
        <v>4</v>
      </c>
    </row>
    <row r="10" spans="1:55" s="307" customFormat="1" ht="80.099999999999994" customHeight="1">
      <c r="A10" s="238">
        <v>5</v>
      </c>
      <c r="B10" s="237"/>
      <c r="C10" s="297" t="str">
        <f t="shared" si="1"/>
        <v/>
      </c>
      <c r="D10" s="239" t="str">
        <f>IFERROR(VLOOKUP($B10,職名・負担経費・単価!$A$2:$B$8,2,FALSE),"")</f>
        <v/>
      </c>
      <c r="E10" s="316"/>
      <c r="F10" s="316"/>
      <c r="G10" s="316"/>
      <c r="H10" s="294" t="str">
        <f>IFERROR(VLOOKUP($F10,部局名称!$D$1:$E$35,2,0),"")</f>
        <v/>
      </c>
      <c r="I10" s="282" t="str">
        <f>IFERROR(VLOOKUP($G10,部局名称!I:J,2,FALSE),"")</f>
        <v/>
      </c>
      <c r="J10" s="298"/>
      <c r="K10" s="237"/>
      <c r="L10" s="331"/>
      <c r="M10" s="241"/>
      <c r="N10" s="240"/>
      <c r="O10" s="242"/>
      <c r="P10" s="301"/>
      <c r="Q10" s="302"/>
      <c r="R10" s="242"/>
      <c r="S10" s="344"/>
      <c r="T10" s="249"/>
      <c r="U10" s="249"/>
      <c r="V10" s="242"/>
      <c r="W10" s="243" t="str">
        <f ca="1">IF($V10="未定","",IFERROR(VLOOKUP($V10,負担経費:経費コード,2,0),""))</f>
        <v/>
      </c>
      <c r="X10" s="303"/>
      <c r="Y10" s="303"/>
      <c r="Z10" s="297" t="str">
        <f t="shared" si="4"/>
        <v/>
      </c>
      <c r="AA10" s="249"/>
      <c r="AB10" s="249"/>
      <c r="AC10" s="249"/>
      <c r="AD10" s="249"/>
      <c r="AE10" s="249"/>
      <c r="AF10" s="249"/>
      <c r="AG10" s="249"/>
      <c r="AH10" s="249"/>
      <c r="AI10" s="249"/>
      <c r="AJ10" s="249"/>
      <c r="AK10" s="249"/>
      <c r="AL10" s="249"/>
      <c r="AM10" s="304">
        <f t="shared" si="3"/>
        <v>0</v>
      </c>
      <c r="AN10" s="305"/>
      <c r="AO10" s="304" t="str">
        <f>IFERROR(VLOOKUP($AN10,国籍等!$D$2:$E$202,2,1),"001")</f>
        <v>001</v>
      </c>
      <c r="AP10" s="305"/>
      <c r="AQ10" s="304" t="str">
        <f>IFERROR(VLOOKUP($AP10,国籍等!$A$2:$B$13,2,0),"")</f>
        <v/>
      </c>
      <c r="AR10" s="251"/>
      <c r="AS10" s="251"/>
      <c r="AT10" s="305"/>
      <c r="AU10" s="242"/>
      <c r="AV10" s="242"/>
      <c r="AW10" s="326"/>
      <c r="AX10" s="326"/>
      <c r="AY10" s="326"/>
      <c r="AZ10" s="326"/>
      <c r="BA10" s="334"/>
      <c r="BB10" s="334"/>
      <c r="BC10" s="238">
        <f t="shared" si="0"/>
        <v>5</v>
      </c>
    </row>
    <row r="11" spans="1:55" s="307" customFormat="1" ht="80.099999999999994" customHeight="1">
      <c r="A11" s="238">
        <v>6</v>
      </c>
      <c r="B11" s="237"/>
      <c r="C11" s="297" t="str">
        <f t="shared" si="1"/>
        <v/>
      </c>
      <c r="D11" s="239" t="str">
        <f>IFERROR(VLOOKUP($B11,職名・負担経費・単価!$A$2:$B$8,2,FALSE),"")</f>
        <v/>
      </c>
      <c r="E11" s="316"/>
      <c r="F11" s="316"/>
      <c r="G11" s="316"/>
      <c r="H11" s="294" t="str">
        <f>IFERROR(VLOOKUP($F11,部局名称!$D$1:$E$35,2,0),"")</f>
        <v/>
      </c>
      <c r="I11" s="282" t="str">
        <f>IFERROR(VLOOKUP($G11,部局名称!I:J,2,FALSE),"")</f>
        <v/>
      </c>
      <c r="J11" s="298"/>
      <c r="K11" s="237"/>
      <c r="L11" s="331"/>
      <c r="M11" s="241"/>
      <c r="N11" s="240"/>
      <c r="O11" s="242"/>
      <c r="P11" s="301"/>
      <c r="Q11" s="302"/>
      <c r="R11" s="242"/>
      <c r="S11" s="344"/>
      <c r="T11" s="249"/>
      <c r="U11" s="249"/>
      <c r="V11" s="242"/>
      <c r="W11" s="243" t="str">
        <f ca="1">IF($V11="未定","",IFERROR(VLOOKUP($V11,負担経費:経費コード,2,0),""))</f>
        <v/>
      </c>
      <c r="X11" s="303"/>
      <c r="Y11" s="303"/>
      <c r="Z11" s="297" t="str">
        <f t="shared" si="4"/>
        <v/>
      </c>
      <c r="AA11" s="249"/>
      <c r="AB11" s="249"/>
      <c r="AC11" s="249"/>
      <c r="AD11" s="249"/>
      <c r="AE11" s="249"/>
      <c r="AF11" s="249"/>
      <c r="AG11" s="249"/>
      <c r="AH11" s="249"/>
      <c r="AI11" s="249"/>
      <c r="AJ11" s="249"/>
      <c r="AK11" s="249"/>
      <c r="AL11" s="249"/>
      <c r="AM11" s="304">
        <f t="shared" si="3"/>
        <v>0</v>
      </c>
      <c r="AN11" s="305"/>
      <c r="AO11" s="304" t="str">
        <f>IFERROR(VLOOKUP($AN11,国籍等!$D$2:$E$202,2,1),"001")</f>
        <v>001</v>
      </c>
      <c r="AP11" s="305"/>
      <c r="AQ11" s="304" t="str">
        <f>IFERROR(VLOOKUP($AP11,国籍等!$A$2:$B$13,2,0),"")</f>
        <v/>
      </c>
      <c r="AR11" s="251"/>
      <c r="AS11" s="251"/>
      <c r="AT11" s="305"/>
      <c r="AU11" s="242"/>
      <c r="AV11" s="242"/>
      <c r="AW11" s="326"/>
      <c r="AX11" s="326"/>
      <c r="AY11" s="326"/>
      <c r="AZ11" s="326"/>
      <c r="BA11" s="334"/>
      <c r="BB11" s="334"/>
      <c r="BC11" s="238">
        <f t="shared" si="0"/>
        <v>6</v>
      </c>
    </row>
    <row r="12" spans="1:55" s="307" customFormat="1" ht="80.099999999999994" customHeight="1">
      <c r="A12" s="238">
        <v>7</v>
      </c>
      <c r="B12" s="237"/>
      <c r="C12" s="297" t="str">
        <f t="shared" si="1"/>
        <v/>
      </c>
      <c r="D12" s="239" t="str">
        <f>IFERROR(VLOOKUP($B12,職名・負担経費・単価!$A$2:$B$8,2,FALSE),"")</f>
        <v/>
      </c>
      <c r="E12" s="316"/>
      <c r="F12" s="316"/>
      <c r="G12" s="316"/>
      <c r="H12" s="294" t="str">
        <f>IFERROR(VLOOKUP($F12,部局名称!$D$1:$E$35,2,0),"")</f>
        <v/>
      </c>
      <c r="I12" s="282" t="str">
        <f>IFERROR(VLOOKUP($G12,部局名称!I:J,2,FALSE),"")</f>
        <v/>
      </c>
      <c r="J12" s="298"/>
      <c r="K12" s="237"/>
      <c r="L12" s="331"/>
      <c r="M12" s="241"/>
      <c r="N12" s="240"/>
      <c r="O12" s="242"/>
      <c r="P12" s="301"/>
      <c r="Q12" s="302"/>
      <c r="R12" s="242"/>
      <c r="S12" s="344"/>
      <c r="T12" s="249"/>
      <c r="U12" s="249"/>
      <c r="V12" s="242"/>
      <c r="W12" s="243" t="str">
        <f ca="1">IF($V12="未定","",IFERROR(VLOOKUP($V12,負担経費:経費コード,2,0),""))</f>
        <v/>
      </c>
      <c r="X12" s="303"/>
      <c r="Y12" s="303"/>
      <c r="Z12" s="297" t="str">
        <f t="shared" si="4"/>
        <v/>
      </c>
      <c r="AA12" s="249"/>
      <c r="AB12" s="249"/>
      <c r="AC12" s="249"/>
      <c r="AD12" s="249"/>
      <c r="AE12" s="249"/>
      <c r="AF12" s="249"/>
      <c r="AG12" s="249"/>
      <c r="AH12" s="249"/>
      <c r="AI12" s="249"/>
      <c r="AJ12" s="249"/>
      <c r="AK12" s="249"/>
      <c r="AL12" s="249"/>
      <c r="AM12" s="304">
        <f t="shared" si="3"/>
        <v>0</v>
      </c>
      <c r="AN12" s="305"/>
      <c r="AO12" s="304" t="str">
        <f>IFERROR(VLOOKUP($AN12,国籍等!$D$2:$E$202,2,1),"001")</f>
        <v>001</v>
      </c>
      <c r="AP12" s="305"/>
      <c r="AQ12" s="304" t="str">
        <f>IFERROR(VLOOKUP($AP12,国籍等!$A$2:$B$13,2,0),"")</f>
        <v/>
      </c>
      <c r="AR12" s="251"/>
      <c r="AS12" s="251"/>
      <c r="AT12" s="305"/>
      <c r="AU12" s="242"/>
      <c r="AV12" s="242"/>
      <c r="AW12" s="326"/>
      <c r="AX12" s="326"/>
      <c r="AY12" s="326"/>
      <c r="AZ12" s="326"/>
      <c r="BA12" s="334"/>
      <c r="BB12" s="334"/>
      <c r="BC12" s="238">
        <f t="shared" si="0"/>
        <v>7</v>
      </c>
    </row>
    <row r="13" spans="1:55" s="307" customFormat="1" ht="80.099999999999994" customHeight="1">
      <c r="A13" s="238">
        <v>8</v>
      </c>
      <c r="B13" s="237"/>
      <c r="C13" s="297" t="str">
        <f t="shared" si="1"/>
        <v/>
      </c>
      <c r="D13" s="239" t="str">
        <f>IFERROR(VLOOKUP($B13,職名・負担経費・単価!$A$2:$B$8,2,FALSE),"")</f>
        <v/>
      </c>
      <c r="E13" s="316"/>
      <c r="F13" s="316"/>
      <c r="G13" s="316"/>
      <c r="H13" s="294" t="str">
        <f>IFERROR(VLOOKUP($F13,部局名称!$D$1:$E$35,2,0),"")</f>
        <v/>
      </c>
      <c r="I13" s="282" t="str">
        <f>IFERROR(VLOOKUP($G13,部局名称!I:J,2,FALSE),"")</f>
        <v/>
      </c>
      <c r="J13" s="298"/>
      <c r="K13" s="237"/>
      <c r="L13" s="331"/>
      <c r="M13" s="241"/>
      <c r="N13" s="240"/>
      <c r="O13" s="242"/>
      <c r="P13" s="301"/>
      <c r="Q13" s="302"/>
      <c r="R13" s="242"/>
      <c r="S13" s="344"/>
      <c r="T13" s="249"/>
      <c r="U13" s="249"/>
      <c r="V13" s="242"/>
      <c r="W13" s="243" t="str">
        <f ca="1">IF($V13="未定","",IFERROR(VLOOKUP($V13,負担経費:経費コード,2,0),""))</f>
        <v/>
      </c>
      <c r="X13" s="303"/>
      <c r="Y13" s="303"/>
      <c r="Z13" s="297" t="str">
        <f t="shared" si="4"/>
        <v/>
      </c>
      <c r="AA13" s="249"/>
      <c r="AB13" s="249"/>
      <c r="AC13" s="249"/>
      <c r="AD13" s="249"/>
      <c r="AE13" s="249"/>
      <c r="AF13" s="249"/>
      <c r="AG13" s="249"/>
      <c r="AH13" s="249"/>
      <c r="AI13" s="249"/>
      <c r="AJ13" s="249"/>
      <c r="AK13" s="249"/>
      <c r="AL13" s="249"/>
      <c r="AM13" s="304">
        <f t="shared" si="3"/>
        <v>0</v>
      </c>
      <c r="AN13" s="305"/>
      <c r="AO13" s="304" t="str">
        <f>IFERROR(VLOOKUP($AN13,国籍等!$D$2:$E$202,2,1),"001")</f>
        <v>001</v>
      </c>
      <c r="AP13" s="305"/>
      <c r="AQ13" s="304" t="str">
        <f>IFERROR(VLOOKUP($AP13,国籍等!$A$2:$B$13,2,0),"")</f>
        <v/>
      </c>
      <c r="AR13" s="251"/>
      <c r="AS13" s="251"/>
      <c r="AT13" s="305"/>
      <c r="AU13" s="242"/>
      <c r="AV13" s="242"/>
      <c r="AW13" s="326"/>
      <c r="AX13" s="326"/>
      <c r="AY13" s="326"/>
      <c r="AZ13" s="326"/>
      <c r="BA13" s="334"/>
      <c r="BB13" s="334"/>
      <c r="BC13" s="238">
        <f t="shared" si="0"/>
        <v>8</v>
      </c>
    </row>
    <row r="14" spans="1:55" s="307" customFormat="1" ht="80.099999999999994" customHeight="1">
      <c r="A14" s="238">
        <v>9</v>
      </c>
      <c r="B14" s="237"/>
      <c r="C14" s="297" t="str">
        <f t="shared" si="1"/>
        <v/>
      </c>
      <c r="D14" s="239" t="str">
        <f>IFERROR(VLOOKUP($B14,職名・負担経費・単価!$A$2:$B$8,2,FALSE),"")</f>
        <v/>
      </c>
      <c r="E14" s="316"/>
      <c r="F14" s="316"/>
      <c r="G14" s="316"/>
      <c r="H14" s="294" t="str">
        <f>IFERROR(VLOOKUP($F14,部局名称!$D$1:$E$35,2,0),"")</f>
        <v/>
      </c>
      <c r="I14" s="282" t="str">
        <f>IFERROR(VLOOKUP($G14,部局名称!I:J,2,FALSE),"")</f>
        <v/>
      </c>
      <c r="J14" s="298"/>
      <c r="K14" s="237"/>
      <c r="L14" s="331"/>
      <c r="M14" s="241"/>
      <c r="N14" s="240"/>
      <c r="O14" s="242"/>
      <c r="P14" s="301"/>
      <c r="Q14" s="302"/>
      <c r="R14" s="242"/>
      <c r="S14" s="344"/>
      <c r="T14" s="249"/>
      <c r="U14" s="249"/>
      <c r="V14" s="242"/>
      <c r="W14" s="243" t="str">
        <f ca="1">IF($V14="未定","",IFERROR(VLOOKUP($V14,負担経費:経費コード,2,0),""))</f>
        <v/>
      </c>
      <c r="X14" s="303"/>
      <c r="Y14" s="303"/>
      <c r="Z14" s="297" t="str">
        <f t="shared" si="4"/>
        <v/>
      </c>
      <c r="AA14" s="249"/>
      <c r="AB14" s="249"/>
      <c r="AC14" s="249"/>
      <c r="AD14" s="249"/>
      <c r="AE14" s="249"/>
      <c r="AF14" s="249"/>
      <c r="AG14" s="249"/>
      <c r="AH14" s="249"/>
      <c r="AI14" s="249"/>
      <c r="AJ14" s="249"/>
      <c r="AK14" s="249"/>
      <c r="AL14" s="249"/>
      <c r="AM14" s="304">
        <f t="shared" si="3"/>
        <v>0</v>
      </c>
      <c r="AN14" s="305"/>
      <c r="AO14" s="304" t="str">
        <f>IFERROR(VLOOKUP($AN14,国籍等!$D$2:$E$202,2,1),"001")</f>
        <v>001</v>
      </c>
      <c r="AP14" s="305"/>
      <c r="AQ14" s="304" t="str">
        <f>IFERROR(VLOOKUP($AP14,国籍等!$A$2:$B$13,2,0),"")</f>
        <v/>
      </c>
      <c r="AR14" s="251"/>
      <c r="AS14" s="251"/>
      <c r="AT14" s="305"/>
      <c r="AU14" s="242"/>
      <c r="AV14" s="242"/>
      <c r="AW14" s="326"/>
      <c r="AX14" s="326"/>
      <c r="AY14" s="326"/>
      <c r="AZ14" s="326"/>
      <c r="BA14" s="334"/>
      <c r="BB14" s="334"/>
      <c r="BC14" s="238">
        <f t="shared" si="0"/>
        <v>9</v>
      </c>
    </row>
    <row r="15" spans="1:55" s="307" customFormat="1" ht="84.95" customHeight="1">
      <c r="A15" s="238">
        <v>10</v>
      </c>
      <c r="B15" s="237"/>
      <c r="C15" s="297" t="str">
        <f t="shared" si="1"/>
        <v/>
      </c>
      <c r="D15" s="239" t="str">
        <f>IFERROR(VLOOKUP($B15,職名・負担経費・単価!$A$2:$B$8,2,FALSE),"")</f>
        <v/>
      </c>
      <c r="E15" s="316"/>
      <c r="F15" s="316"/>
      <c r="G15" s="316"/>
      <c r="H15" s="294" t="str">
        <f>IFERROR(VLOOKUP($F15,部局名称!$D$1:$E$35,2,0),"")</f>
        <v/>
      </c>
      <c r="I15" s="282" t="str">
        <f>IFERROR(VLOOKUP($G15,部局名称!I:J,2,FALSE),"")</f>
        <v/>
      </c>
      <c r="J15" s="298"/>
      <c r="K15" s="299"/>
      <c r="L15" s="300"/>
      <c r="M15" s="241"/>
      <c r="N15" s="240"/>
      <c r="O15" s="242"/>
      <c r="P15" s="301"/>
      <c r="Q15" s="302"/>
      <c r="R15" s="242"/>
      <c r="S15" s="344"/>
      <c r="T15" s="249"/>
      <c r="U15" s="249"/>
      <c r="V15" s="242"/>
      <c r="W15" s="243" t="str">
        <f ca="1">IF($V15="未定","",IFERROR(VLOOKUP($V15,負担経費:経費コード,2,0),""))</f>
        <v/>
      </c>
      <c r="X15" s="303"/>
      <c r="Y15" s="303"/>
      <c r="Z15" s="297" t="str">
        <f t="shared" si="4"/>
        <v/>
      </c>
      <c r="AA15" s="249"/>
      <c r="AB15" s="249"/>
      <c r="AC15" s="249"/>
      <c r="AD15" s="249"/>
      <c r="AE15" s="249"/>
      <c r="AF15" s="249"/>
      <c r="AG15" s="249"/>
      <c r="AH15" s="249"/>
      <c r="AI15" s="249"/>
      <c r="AJ15" s="249"/>
      <c r="AK15" s="249"/>
      <c r="AL15" s="249"/>
      <c r="AM15" s="304">
        <f t="shared" si="3"/>
        <v>0</v>
      </c>
      <c r="AN15" s="305"/>
      <c r="AO15" s="304" t="str">
        <f>IFERROR(VLOOKUP($AN15,国籍等!$D$2:$E$202,2,1),"001")</f>
        <v>001</v>
      </c>
      <c r="AP15" s="305"/>
      <c r="AQ15" s="304" t="str">
        <f>IFERROR(VLOOKUP($AP15,国籍等!$A$2:$B$13,2,0),"")</f>
        <v/>
      </c>
      <c r="AR15" s="251"/>
      <c r="AS15" s="251"/>
      <c r="AT15" s="305"/>
      <c r="AU15" s="242"/>
      <c r="AV15" s="242"/>
      <c r="AW15" s="242"/>
      <c r="AX15" s="242"/>
      <c r="AY15" s="242"/>
      <c r="AZ15" s="242"/>
      <c r="BA15" s="242"/>
      <c r="BB15" s="296"/>
      <c r="BC15" s="238">
        <f t="shared" si="0"/>
        <v>10</v>
      </c>
    </row>
    <row r="16" spans="1:55" s="307" customFormat="1" ht="84.95" customHeight="1">
      <c r="A16" s="238">
        <v>11</v>
      </c>
      <c r="B16" s="237"/>
      <c r="C16" s="297" t="str">
        <f t="shared" si="1"/>
        <v/>
      </c>
      <c r="D16" s="239" t="str">
        <f>IFERROR(VLOOKUP($B16,職名・負担経費・単価!$A$2:$B$8,2,FALSE),"")</f>
        <v/>
      </c>
      <c r="E16" s="316"/>
      <c r="F16" s="316"/>
      <c r="G16" s="316"/>
      <c r="H16" s="294" t="str">
        <f>IFERROR(VLOOKUP($F16,部局名称!$D$1:$E$35,2,0),"")</f>
        <v/>
      </c>
      <c r="I16" s="282" t="str">
        <f>IFERROR(VLOOKUP($G16,部局名称!I:J,2,FALSE),"")</f>
        <v/>
      </c>
      <c r="J16" s="298"/>
      <c r="K16" s="299"/>
      <c r="L16" s="300"/>
      <c r="M16" s="241"/>
      <c r="N16" s="240"/>
      <c r="O16" s="242"/>
      <c r="P16" s="301"/>
      <c r="Q16" s="302"/>
      <c r="R16" s="242"/>
      <c r="S16" s="344"/>
      <c r="T16" s="249"/>
      <c r="U16" s="249"/>
      <c r="V16" s="242"/>
      <c r="W16" s="243" t="str">
        <f ca="1">IF($V16="未定","",IFERROR(VLOOKUP($V16,負担経費:経費コード,2,0),""))</f>
        <v/>
      </c>
      <c r="X16" s="303"/>
      <c r="Y16" s="303"/>
      <c r="Z16" s="297" t="str">
        <f t="shared" si="4"/>
        <v/>
      </c>
      <c r="AA16" s="249"/>
      <c r="AB16" s="249"/>
      <c r="AC16" s="249"/>
      <c r="AD16" s="249"/>
      <c r="AE16" s="249"/>
      <c r="AF16" s="249"/>
      <c r="AG16" s="249"/>
      <c r="AH16" s="249"/>
      <c r="AI16" s="249"/>
      <c r="AJ16" s="249"/>
      <c r="AK16" s="249"/>
      <c r="AL16" s="249"/>
      <c r="AM16" s="304">
        <f t="shared" si="3"/>
        <v>0</v>
      </c>
      <c r="AN16" s="305"/>
      <c r="AO16" s="304" t="str">
        <f>IFERROR(VLOOKUP($AN16,国籍等!$D$2:$E$202,2,1),"001")</f>
        <v>001</v>
      </c>
      <c r="AP16" s="305"/>
      <c r="AQ16" s="304" t="str">
        <f>IFERROR(VLOOKUP($AP16,国籍等!$A$2:$B$13,2,0),"")</f>
        <v/>
      </c>
      <c r="AR16" s="251"/>
      <c r="AS16" s="251"/>
      <c r="AT16" s="305"/>
      <c r="AU16" s="242"/>
      <c r="AV16" s="242"/>
      <c r="AW16" s="242"/>
      <c r="AX16" s="242"/>
      <c r="AY16" s="242"/>
      <c r="AZ16" s="242"/>
      <c r="BA16" s="242"/>
      <c r="BB16" s="296"/>
      <c r="BC16" s="238">
        <f t="shared" si="0"/>
        <v>11</v>
      </c>
    </row>
    <row r="17" spans="1:55" s="307" customFormat="1" ht="84.95" customHeight="1">
      <c r="A17" s="238">
        <v>12</v>
      </c>
      <c r="B17" s="237"/>
      <c r="C17" s="297" t="str">
        <f t="shared" si="1"/>
        <v/>
      </c>
      <c r="D17" s="239" t="str">
        <f>IFERROR(VLOOKUP($B17,職名・負担経費・単価!$A$2:$B$8,2,FALSE),"")</f>
        <v/>
      </c>
      <c r="E17" s="316"/>
      <c r="F17" s="316"/>
      <c r="G17" s="316"/>
      <c r="H17" s="294" t="str">
        <f>IFERROR(VLOOKUP($F17,部局名称!$D$1:$E$35,2,0),"")</f>
        <v/>
      </c>
      <c r="I17" s="282" t="str">
        <f>IFERROR(VLOOKUP($G17,部局名称!I:J,2,FALSE),"")</f>
        <v/>
      </c>
      <c r="J17" s="298"/>
      <c r="K17" s="299"/>
      <c r="L17" s="300"/>
      <c r="M17" s="241"/>
      <c r="N17" s="240"/>
      <c r="O17" s="242"/>
      <c r="P17" s="301"/>
      <c r="Q17" s="302"/>
      <c r="R17" s="242"/>
      <c r="S17" s="344"/>
      <c r="T17" s="249"/>
      <c r="U17" s="249"/>
      <c r="V17" s="242"/>
      <c r="W17" s="243" t="str">
        <f ca="1">IF($V17="未定","",IFERROR(VLOOKUP($V17,負担経費:経費コード,2,0),""))</f>
        <v/>
      </c>
      <c r="X17" s="303"/>
      <c r="Y17" s="303"/>
      <c r="Z17" s="297" t="str">
        <f t="shared" si="4"/>
        <v/>
      </c>
      <c r="AA17" s="249"/>
      <c r="AB17" s="249"/>
      <c r="AC17" s="249"/>
      <c r="AD17" s="249"/>
      <c r="AE17" s="249"/>
      <c r="AF17" s="249"/>
      <c r="AG17" s="249"/>
      <c r="AH17" s="249"/>
      <c r="AI17" s="249"/>
      <c r="AJ17" s="249"/>
      <c r="AK17" s="249"/>
      <c r="AL17" s="249"/>
      <c r="AM17" s="304">
        <f t="shared" si="3"/>
        <v>0</v>
      </c>
      <c r="AN17" s="305"/>
      <c r="AO17" s="304" t="str">
        <f>IFERROR(VLOOKUP($AN17,国籍等!$D$2:$E$202,2,1),"001")</f>
        <v>001</v>
      </c>
      <c r="AP17" s="305"/>
      <c r="AQ17" s="304" t="str">
        <f>IFERROR(VLOOKUP($AP17,国籍等!$A$2:$B$13,2,0),"")</f>
        <v/>
      </c>
      <c r="AR17" s="251"/>
      <c r="AS17" s="251"/>
      <c r="AT17" s="305"/>
      <c r="AU17" s="242"/>
      <c r="AV17" s="242"/>
      <c r="AW17" s="242"/>
      <c r="AX17" s="242"/>
      <c r="AY17" s="242"/>
      <c r="AZ17" s="242"/>
      <c r="BA17" s="242"/>
      <c r="BB17" s="296"/>
      <c r="BC17" s="238">
        <f t="shared" si="0"/>
        <v>12</v>
      </c>
    </row>
    <row r="18" spans="1:55" s="307" customFormat="1" ht="84.95" customHeight="1">
      <c r="A18" s="238">
        <v>13</v>
      </c>
      <c r="B18" s="237"/>
      <c r="C18" s="297" t="str">
        <f t="shared" si="1"/>
        <v/>
      </c>
      <c r="D18" s="239" t="str">
        <f>IFERROR(VLOOKUP($B18,職名・負担経費・単価!$A$2:$B$8,2,FALSE),"")</f>
        <v/>
      </c>
      <c r="E18" s="316"/>
      <c r="F18" s="316"/>
      <c r="G18" s="316"/>
      <c r="H18" s="294" t="str">
        <f>IFERROR(VLOOKUP($F18,部局名称!$D$1:$E$35,2,0),"")</f>
        <v/>
      </c>
      <c r="I18" s="282" t="str">
        <f>IFERROR(VLOOKUP($G18,部局名称!I:J,2,FALSE),"")</f>
        <v/>
      </c>
      <c r="J18" s="298"/>
      <c r="K18" s="299"/>
      <c r="L18" s="300"/>
      <c r="M18" s="241"/>
      <c r="N18" s="240"/>
      <c r="O18" s="242"/>
      <c r="P18" s="301"/>
      <c r="Q18" s="302"/>
      <c r="R18" s="242"/>
      <c r="S18" s="344"/>
      <c r="T18" s="249"/>
      <c r="U18" s="249"/>
      <c r="V18" s="242"/>
      <c r="W18" s="243" t="str">
        <f ca="1">IF($V18="未定","",IFERROR(VLOOKUP($V18,負担経費:経費コード,2,0),""))</f>
        <v/>
      </c>
      <c r="X18" s="303"/>
      <c r="Y18" s="303"/>
      <c r="Z18" s="297" t="str">
        <f t="shared" si="4"/>
        <v/>
      </c>
      <c r="AA18" s="249"/>
      <c r="AB18" s="249"/>
      <c r="AC18" s="249"/>
      <c r="AD18" s="249"/>
      <c r="AE18" s="249"/>
      <c r="AF18" s="249"/>
      <c r="AG18" s="249"/>
      <c r="AH18" s="249"/>
      <c r="AI18" s="249"/>
      <c r="AJ18" s="249"/>
      <c r="AK18" s="249"/>
      <c r="AL18" s="249"/>
      <c r="AM18" s="304">
        <f t="shared" si="3"/>
        <v>0</v>
      </c>
      <c r="AN18" s="305"/>
      <c r="AO18" s="304" t="str">
        <f>IFERROR(VLOOKUP($AN18,国籍等!$D$2:$E$202,2,1),"001")</f>
        <v>001</v>
      </c>
      <c r="AP18" s="305"/>
      <c r="AQ18" s="304" t="str">
        <f>IFERROR(VLOOKUP($AP18,国籍等!$A$2:$B$13,2,0),"")</f>
        <v/>
      </c>
      <c r="AR18" s="251"/>
      <c r="AS18" s="251"/>
      <c r="AT18" s="305"/>
      <c r="AU18" s="242"/>
      <c r="AV18" s="242"/>
      <c r="AW18" s="242"/>
      <c r="AX18" s="242"/>
      <c r="AY18" s="242"/>
      <c r="AZ18" s="242"/>
      <c r="BA18" s="242"/>
      <c r="BB18" s="296"/>
      <c r="BC18" s="238">
        <f t="shared" si="0"/>
        <v>13</v>
      </c>
    </row>
    <row r="19" spans="1:55" s="307" customFormat="1" ht="84.95" customHeight="1">
      <c r="A19" s="238">
        <v>14</v>
      </c>
      <c r="B19" s="237"/>
      <c r="C19" s="297" t="str">
        <f t="shared" si="1"/>
        <v/>
      </c>
      <c r="D19" s="239" t="str">
        <f>IFERROR(VLOOKUP($B19,職名・負担経費・単価!$A$2:$B$8,2,FALSE),"")</f>
        <v/>
      </c>
      <c r="E19" s="316"/>
      <c r="F19" s="316"/>
      <c r="G19" s="316"/>
      <c r="H19" s="294" t="str">
        <f>IFERROR(VLOOKUP($F19,部局名称!$D$1:$E$35,2,0),"")</f>
        <v/>
      </c>
      <c r="I19" s="282" t="str">
        <f>IFERROR(VLOOKUP($G19,部局名称!I:J,2,FALSE),"")</f>
        <v/>
      </c>
      <c r="J19" s="298"/>
      <c r="K19" s="299"/>
      <c r="L19" s="300"/>
      <c r="M19" s="241"/>
      <c r="N19" s="240"/>
      <c r="O19" s="242"/>
      <c r="P19" s="301"/>
      <c r="Q19" s="302"/>
      <c r="R19" s="242"/>
      <c r="S19" s="344"/>
      <c r="T19" s="249"/>
      <c r="U19" s="249"/>
      <c r="V19" s="242"/>
      <c r="W19" s="243" t="str">
        <f ca="1">IF($V19="未定","",IFERROR(VLOOKUP($V19,負担経費:経費コード,2,0),""))</f>
        <v/>
      </c>
      <c r="X19" s="303"/>
      <c r="Y19" s="303"/>
      <c r="Z19" s="297" t="str">
        <f t="shared" si="4"/>
        <v/>
      </c>
      <c r="AA19" s="249"/>
      <c r="AB19" s="249"/>
      <c r="AC19" s="249"/>
      <c r="AD19" s="249"/>
      <c r="AE19" s="249"/>
      <c r="AF19" s="249"/>
      <c r="AG19" s="249"/>
      <c r="AH19" s="249"/>
      <c r="AI19" s="249"/>
      <c r="AJ19" s="249"/>
      <c r="AK19" s="249"/>
      <c r="AL19" s="249"/>
      <c r="AM19" s="304">
        <f t="shared" si="3"/>
        <v>0</v>
      </c>
      <c r="AN19" s="305"/>
      <c r="AO19" s="304" t="str">
        <f>IFERROR(VLOOKUP($AN19,国籍等!$D$2:$E$202,2,1),"001")</f>
        <v>001</v>
      </c>
      <c r="AP19" s="305"/>
      <c r="AQ19" s="304" t="str">
        <f>IFERROR(VLOOKUP($AP19,国籍等!$A$2:$B$13,2,0),"")</f>
        <v/>
      </c>
      <c r="AR19" s="251"/>
      <c r="AS19" s="251"/>
      <c r="AT19" s="305"/>
      <c r="AU19" s="242"/>
      <c r="AV19" s="242"/>
      <c r="AW19" s="242"/>
      <c r="AX19" s="242"/>
      <c r="AY19" s="242"/>
      <c r="AZ19" s="242"/>
      <c r="BA19" s="242"/>
      <c r="BB19" s="296"/>
      <c r="BC19" s="238">
        <f t="shared" si="0"/>
        <v>14</v>
      </c>
    </row>
    <row r="20" spans="1:55" s="307" customFormat="1" ht="84.95" customHeight="1">
      <c r="A20" s="238">
        <v>15</v>
      </c>
      <c r="B20" s="237"/>
      <c r="C20" s="297" t="str">
        <f t="shared" si="1"/>
        <v/>
      </c>
      <c r="D20" s="239" t="str">
        <f>IFERROR(VLOOKUP($B20,職名・負担経費・単価!$A$2:$B$8,2,FALSE),"")</f>
        <v/>
      </c>
      <c r="E20" s="316"/>
      <c r="F20" s="316"/>
      <c r="G20" s="316"/>
      <c r="H20" s="294" t="str">
        <f>IFERROR(VLOOKUP($F20,部局名称!$D$1:$E$35,2,0),"")</f>
        <v/>
      </c>
      <c r="I20" s="282" t="str">
        <f>IFERROR(VLOOKUP($G20,部局名称!I:J,2,FALSE),"")</f>
        <v/>
      </c>
      <c r="J20" s="298"/>
      <c r="K20" s="299"/>
      <c r="L20" s="300"/>
      <c r="M20" s="241"/>
      <c r="N20" s="240"/>
      <c r="O20" s="242"/>
      <c r="P20" s="301"/>
      <c r="Q20" s="302"/>
      <c r="R20" s="242"/>
      <c r="S20" s="344"/>
      <c r="T20" s="249"/>
      <c r="U20" s="249"/>
      <c r="V20" s="242"/>
      <c r="W20" s="243" t="str">
        <f ca="1">IF($V20="未定","",IFERROR(VLOOKUP($V20,負担経費:経費コード,2,0),""))</f>
        <v/>
      </c>
      <c r="X20" s="303"/>
      <c r="Y20" s="303"/>
      <c r="Z20" s="297" t="str">
        <f t="shared" si="4"/>
        <v/>
      </c>
      <c r="AA20" s="249"/>
      <c r="AB20" s="249"/>
      <c r="AC20" s="249"/>
      <c r="AD20" s="249"/>
      <c r="AE20" s="249"/>
      <c r="AF20" s="249"/>
      <c r="AG20" s="249"/>
      <c r="AH20" s="249"/>
      <c r="AI20" s="249"/>
      <c r="AJ20" s="249"/>
      <c r="AK20" s="249"/>
      <c r="AL20" s="249"/>
      <c r="AM20" s="304">
        <f t="shared" si="3"/>
        <v>0</v>
      </c>
      <c r="AN20" s="305"/>
      <c r="AO20" s="304" t="str">
        <f>IFERROR(VLOOKUP($AN20,国籍等!$D$2:$E$202,2,1),"001")</f>
        <v>001</v>
      </c>
      <c r="AP20" s="305"/>
      <c r="AQ20" s="304" t="str">
        <f>IFERROR(VLOOKUP($AP20,国籍等!$A$2:$B$13,2,0),"")</f>
        <v/>
      </c>
      <c r="AR20" s="251"/>
      <c r="AS20" s="251"/>
      <c r="AT20" s="305"/>
      <c r="AU20" s="242"/>
      <c r="AV20" s="242"/>
      <c r="AW20" s="242"/>
      <c r="AX20" s="242"/>
      <c r="AY20" s="242"/>
      <c r="AZ20" s="242"/>
      <c r="BA20" s="242"/>
      <c r="BB20" s="296"/>
      <c r="BC20" s="238">
        <f t="shared" si="0"/>
        <v>15</v>
      </c>
    </row>
    <row r="21" spans="1:55" s="307" customFormat="1" ht="84.95" customHeight="1">
      <c r="A21" s="238">
        <v>16</v>
      </c>
      <c r="B21" s="237"/>
      <c r="C21" s="297" t="str">
        <f t="shared" si="1"/>
        <v/>
      </c>
      <c r="D21" s="239" t="str">
        <f>IFERROR(VLOOKUP($B21,職名・負担経費・単価!$A$2:$B$8,2,FALSE),"")</f>
        <v/>
      </c>
      <c r="E21" s="316"/>
      <c r="F21" s="316"/>
      <c r="G21" s="316"/>
      <c r="H21" s="294" t="str">
        <f>IFERROR(VLOOKUP($F21,部局名称!$D$1:$E$35,2,0),"")</f>
        <v/>
      </c>
      <c r="I21" s="282" t="str">
        <f>IFERROR(VLOOKUP($G21,部局名称!I:J,2,FALSE),"")</f>
        <v/>
      </c>
      <c r="J21" s="298"/>
      <c r="K21" s="299"/>
      <c r="L21" s="300"/>
      <c r="M21" s="241"/>
      <c r="N21" s="240"/>
      <c r="O21" s="242"/>
      <c r="P21" s="301"/>
      <c r="Q21" s="302"/>
      <c r="R21" s="242"/>
      <c r="S21" s="344"/>
      <c r="T21" s="249"/>
      <c r="U21" s="249"/>
      <c r="V21" s="242"/>
      <c r="W21" s="243" t="str">
        <f ca="1">IF($V21="未定","",IFERROR(VLOOKUP($V21,負担経費:経費コード,2,0),""))</f>
        <v/>
      </c>
      <c r="X21" s="303"/>
      <c r="Y21" s="303"/>
      <c r="Z21" s="297" t="str">
        <f t="shared" si="4"/>
        <v/>
      </c>
      <c r="AA21" s="249"/>
      <c r="AB21" s="249"/>
      <c r="AC21" s="249"/>
      <c r="AD21" s="249"/>
      <c r="AE21" s="249"/>
      <c r="AF21" s="249"/>
      <c r="AG21" s="249"/>
      <c r="AH21" s="249"/>
      <c r="AI21" s="249"/>
      <c r="AJ21" s="249"/>
      <c r="AK21" s="249"/>
      <c r="AL21" s="249"/>
      <c r="AM21" s="304">
        <f t="shared" si="3"/>
        <v>0</v>
      </c>
      <c r="AN21" s="305"/>
      <c r="AO21" s="304" t="str">
        <f>IFERROR(VLOOKUP($AN21,国籍等!$D$2:$E$202,2,1),"001")</f>
        <v>001</v>
      </c>
      <c r="AP21" s="305"/>
      <c r="AQ21" s="304" t="str">
        <f>IFERROR(VLOOKUP($AP21,国籍等!$A$2:$B$13,2,0),"")</f>
        <v/>
      </c>
      <c r="AR21" s="251"/>
      <c r="AS21" s="251"/>
      <c r="AT21" s="305"/>
      <c r="AU21" s="242"/>
      <c r="AV21" s="242"/>
      <c r="AW21" s="242"/>
      <c r="AX21" s="242"/>
      <c r="AY21" s="242"/>
      <c r="AZ21" s="242"/>
      <c r="BA21" s="242"/>
      <c r="BB21" s="296"/>
      <c r="BC21" s="238">
        <f t="shared" si="0"/>
        <v>16</v>
      </c>
    </row>
    <row r="22" spans="1:55" s="307" customFormat="1" ht="84.95" customHeight="1">
      <c r="A22" s="238">
        <v>17</v>
      </c>
      <c r="B22" s="237"/>
      <c r="C22" s="297" t="str">
        <f t="shared" si="1"/>
        <v/>
      </c>
      <c r="D22" s="239" t="str">
        <f>IFERROR(VLOOKUP($B22,職名・負担経費・単価!$A$2:$B$8,2,FALSE),"")</f>
        <v/>
      </c>
      <c r="E22" s="316"/>
      <c r="F22" s="316"/>
      <c r="G22" s="316"/>
      <c r="H22" s="294" t="str">
        <f>IFERROR(VLOOKUP($F22,部局名称!$D$1:$E$35,2,0),"")</f>
        <v/>
      </c>
      <c r="I22" s="282" t="str">
        <f>IFERROR(VLOOKUP($G22,部局名称!I:J,2,FALSE),"")</f>
        <v/>
      </c>
      <c r="J22" s="298"/>
      <c r="K22" s="299"/>
      <c r="L22" s="300"/>
      <c r="M22" s="241"/>
      <c r="N22" s="240"/>
      <c r="O22" s="242"/>
      <c r="P22" s="301"/>
      <c r="Q22" s="302"/>
      <c r="R22" s="242"/>
      <c r="S22" s="344"/>
      <c r="T22" s="249"/>
      <c r="U22" s="249"/>
      <c r="V22" s="242"/>
      <c r="W22" s="243" t="str">
        <f ca="1">IF($V22="未定","",IFERROR(VLOOKUP($V22,負担経費:経費コード,2,0),""))</f>
        <v/>
      </c>
      <c r="X22" s="303"/>
      <c r="Y22" s="303"/>
      <c r="Z22" s="297" t="str">
        <f t="shared" si="4"/>
        <v/>
      </c>
      <c r="AA22" s="249"/>
      <c r="AB22" s="249"/>
      <c r="AC22" s="249"/>
      <c r="AD22" s="249"/>
      <c r="AE22" s="249"/>
      <c r="AF22" s="249"/>
      <c r="AG22" s="249"/>
      <c r="AH22" s="249"/>
      <c r="AI22" s="249"/>
      <c r="AJ22" s="249"/>
      <c r="AK22" s="249"/>
      <c r="AL22" s="249"/>
      <c r="AM22" s="304">
        <f t="shared" si="3"/>
        <v>0</v>
      </c>
      <c r="AN22" s="305"/>
      <c r="AO22" s="304" t="str">
        <f>IFERROR(VLOOKUP($AN22,国籍等!$D$2:$E$202,2,1),"001")</f>
        <v>001</v>
      </c>
      <c r="AP22" s="305"/>
      <c r="AQ22" s="304" t="str">
        <f>IFERROR(VLOOKUP($AP22,国籍等!$A$2:$B$13,2,0),"")</f>
        <v/>
      </c>
      <c r="AR22" s="251"/>
      <c r="AS22" s="251"/>
      <c r="AT22" s="305"/>
      <c r="AU22" s="242"/>
      <c r="AV22" s="242"/>
      <c r="AW22" s="242"/>
      <c r="AX22" s="242"/>
      <c r="AY22" s="242"/>
      <c r="AZ22" s="242"/>
      <c r="BA22" s="242"/>
      <c r="BB22" s="296"/>
      <c r="BC22" s="238">
        <f t="shared" si="0"/>
        <v>17</v>
      </c>
    </row>
    <row r="23" spans="1:55" s="307" customFormat="1" ht="84.95" customHeight="1">
      <c r="A23" s="238">
        <v>18</v>
      </c>
      <c r="B23" s="237"/>
      <c r="C23" s="297" t="str">
        <f t="shared" si="1"/>
        <v/>
      </c>
      <c r="D23" s="239" t="str">
        <f>IFERROR(VLOOKUP($B23,職名・負担経費・単価!$A$2:$B$8,2,FALSE),"")</f>
        <v/>
      </c>
      <c r="E23" s="316"/>
      <c r="F23" s="316"/>
      <c r="G23" s="316"/>
      <c r="H23" s="294" t="str">
        <f>IFERROR(VLOOKUP($F23,部局名称!$D$1:$E$35,2,0),"")</f>
        <v/>
      </c>
      <c r="I23" s="282" t="str">
        <f>IFERROR(VLOOKUP($G23,部局名称!I:J,2,FALSE),"")</f>
        <v/>
      </c>
      <c r="J23" s="298"/>
      <c r="K23" s="299"/>
      <c r="L23" s="300"/>
      <c r="M23" s="241"/>
      <c r="N23" s="240"/>
      <c r="O23" s="242"/>
      <c r="P23" s="301"/>
      <c r="Q23" s="302"/>
      <c r="R23" s="242"/>
      <c r="S23" s="344"/>
      <c r="T23" s="249"/>
      <c r="U23" s="249"/>
      <c r="V23" s="242"/>
      <c r="W23" s="243" t="str">
        <f ca="1">IF($V23="未定","",IFERROR(VLOOKUP($V23,負担経費:経費コード,2,0),""))</f>
        <v/>
      </c>
      <c r="X23" s="303"/>
      <c r="Y23" s="303"/>
      <c r="Z23" s="297" t="str">
        <f t="shared" si="4"/>
        <v/>
      </c>
      <c r="AA23" s="249"/>
      <c r="AB23" s="249"/>
      <c r="AC23" s="249"/>
      <c r="AD23" s="249"/>
      <c r="AE23" s="249"/>
      <c r="AF23" s="249"/>
      <c r="AG23" s="249"/>
      <c r="AH23" s="249"/>
      <c r="AI23" s="249"/>
      <c r="AJ23" s="249"/>
      <c r="AK23" s="249"/>
      <c r="AL23" s="249"/>
      <c r="AM23" s="304">
        <f t="shared" si="3"/>
        <v>0</v>
      </c>
      <c r="AN23" s="305"/>
      <c r="AO23" s="304" t="str">
        <f>IFERROR(VLOOKUP($AN23,国籍等!$D$2:$E$202,2,1),"001")</f>
        <v>001</v>
      </c>
      <c r="AP23" s="305"/>
      <c r="AQ23" s="304" t="str">
        <f>IFERROR(VLOOKUP($AP23,国籍等!$A$2:$B$13,2,0),"")</f>
        <v/>
      </c>
      <c r="AR23" s="251"/>
      <c r="AS23" s="251"/>
      <c r="AT23" s="305"/>
      <c r="AU23" s="242"/>
      <c r="AV23" s="242"/>
      <c r="AW23" s="242"/>
      <c r="AX23" s="242"/>
      <c r="AY23" s="242"/>
      <c r="AZ23" s="242"/>
      <c r="BA23" s="242"/>
      <c r="BB23" s="296"/>
      <c r="BC23" s="238">
        <f t="shared" si="0"/>
        <v>18</v>
      </c>
    </row>
    <row r="24" spans="1:55" s="307" customFormat="1" ht="84.95" customHeight="1">
      <c r="A24" s="238">
        <v>19</v>
      </c>
      <c r="B24" s="237"/>
      <c r="C24" s="297" t="str">
        <f t="shared" si="1"/>
        <v/>
      </c>
      <c r="D24" s="239" t="str">
        <f>IFERROR(VLOOKUP($B24,職名・負担経費・単価!$A$2:$B$8,2,FALSE),"")</f>
        <v/>
      </c>
      <c r="E24" s="316"/>
      <c r="F24" s="316"/>
      <c r="G24" s="316"/>
      <c r="H24" s="294" t="str">
        <f>IFERROR(VLOOKUP($F24,部局名称!$D$1:$E$35,2,0),"")</f>
        <v/>
      </c>
      <c r="I24" s="282" t="str">
        <f>IFERROR(VLOOKUP($G24,部局名称!I:J,2,FALSE),"")</f>
        <v/>
      </c>
      <c r="J24" s="298"/>
      <c r="K24" s="299"/>
      <c r="L24" s="300"/>
      <c r="M24" s="241"/>
      <c r="N24" s="240"/>
      <c r="O24" s="242"/>
      <c r="P24" s="301"/>
      <c r="Q24" s="302"/>
      <c r="R24" s="242"/>
      <c r="S24" s="344"/>
      <c r="T24" s="249"/>
      <c r="U24" s="249"/>
      <c r="V24" s="242"/>
      <c r="W24" s="243" t="str">
        <f ca="1">IF($V24="未定","",IFERROR(VLOOKUP($V24,負担経費:経費コード,2,0),""))</f>
        <v/>
      </c>
      <c r="X24" s="303"/>
      <c r="Y24" s="303"/>
      <c r="Z24" s="297" t="str">
        <f t="shared" si="4"/>
        <v/>
      </c>
      <c r="AA24" s="249"/>
      <c r="AB24" s="249"/>
      <c r="AC24" s="249"/>
      <c r="AD24" s="249"/>
      <c r="AE24" s="249"/>
      <c r="AF24" s="249"/>
      <c r="AG24" s="249"/>
      <c r="AH24" s="249"/>
      <c r="AI24" s="249"/>
      <c r="AJ24" s="249"/>
      <c r="AK24" s="249"/>
      <c r="AL24" s="249"/>
      <c r="AM24" s="304">
        <f t="shared" si="3"/>
        <v>0</v>
      </c>
      <c r="AN24" s="305"/>
      <c r="AO24" s="304" t="str">
        <f>IFERROR(VLOOKUP($AN24,国籍等!$D$2:$E$202,2,1),"001")</f>
        <v>001</v>
      </c>
      <c r="AP24" s="305"/>
      <c r="AQ24" s="304" t="str">
        <f>IFERROR(VLOOKUP($AP24,国籍等!$A$2:$B$13,2,0),"")</f>
        <v/>
      </c>
      <c r="AR24" s="251"/>
      <c r="AS24" s="251"/>
      <c r="AT24" s="305"/>
      <c r="AU24" s="242"/>
      <c r="AV24" s="242"/>
      <c r="AW24" s="242"/>
      <c r="AX24" s="242"/>
      <c r="AY24" s="242"/>
      <c r="AZ24" s="242"/>
      <c r="BA24" s="242"/>
      <c r="BB24" s="296"/>
      <c r="BC24" s="238">
        <f t="shared" si="0"/>
        <v>19</v>
      </c>
    </row>
    <row r="25" spans="1:55" s="307" customFormat="1" ht="84.95" customHeight="1">
      <c r="A25" s="238">
        <v>20</v>
      </c>
      <c r="B25" s="237"/>
      <c r="C25" s="297" t="str">
        <f t="shared" si="1"/>
        <v/>
      </c>
      <c r="D25" s="239" t="str">
        <f>IFERROR(VLOOKUP($B25,職名・負担経費・単価!$A$2:$B$8,2,FALSE),"")</f>
        <v/>
      </c>
      <c r="E25" s="316"/>
      <c r="F25" s="316"/>
      <c r="G25" s="316"/>
      <c r="H25" s="294" t="str">
        <f>IFERROR(VLOOKUP($F25,部局名称!$D$1:$E$35,2,0),"")</f>
        <v/>
      </c>
      <c r="I25" s="282" t="str">
        <f>IFERROR(VLOOKUP($G25,部局名称!I:J,2,FALSE),"")</f>
        <v/>
      </c>
      <c r="J25" s="298"/>
      <c r="K25" s="299"/>
      <c r="L25" s="300"/>
      <c r="M25" s="241"/>
      <c r="N25" s="240"/>
      <c r="O25" s="242"/>
      <c r="P25" s="301"/>
      <c r="Q25" s="302"/>
      <c r="R25" s="242"/>
      <c r="S25" s="344"/>
      <c r="T25" s="249"/>
      <c r="U25" s="249"/>
      <c r="V25" s="242"/>
      <c r="W25" s="243" t="str">
        <f ca="1">IF($V25="未定","",IFERROR(VLOOKUP($V25,負担経費:経費コード,2,0),""))</f>
        <v/>
      </c>
      <c r="X25" s="303"/>
      <c r="Y25" s="303"/>
      <c r="Z25" s="297" t="str">
        <f t="shared" si="4"/>
        <v/>
      </c>
      <c r="AA25" s="249"/>
      <c r="AB25" s="249"/>
      <c r="AC25" s="249"/>
      <c r="AD25" s="249"/>
      <c r="AE25" s="249"/>
      <c r="AF25" s="249"/>
      <c r="AG25" s="249"/>
      <c r="AH25" s="249"/>
      <c r="AI25" s="249"/>
      <c r="AJ25" s="249"/>
      <c r="AK25" s="249"/>
      <c r="AL25" s="249"/>
      <c r="AM25" s="304">
        <f t="shared" si="3"/>
        <v>0</v>
      </c>
      <c r="AN25" s="305"/>
      <c r="AO25" s="304" t="str">
        <f>IFERROR(VLOOKUP($AN25,国籍等!$D$2:$E$202,2,1),"001")</f>
        <v>001</v>
      </c>
      <c r="AP25" s="305"/>
      <c r="AQ25" s="304" t="str">
        <f>IFERROR(VLOOKUP($AP25,国籍等!$A$2:$B$13,2,0),"")</f>
        <v/>
      </c>
      <c r="AR25" s="251"/>
      <c r="AS25" s="251"/>
      <c r="AT25" s="305"/>
      <c r="AU25" s="242"/>
      <c r="AV25" s="242"/>
      <c r="AW25" s="242"/>
      <c r="AX25" s="242"/>
      <c r="AY25" s="242"/>
      <c r="AZ25" s="242"/>
      <c r="BA25" s="242"/>
      <c r="BB25" s="296"/>
      <c r="BC25" s="238">
        <f t="shared" si="0"/>
        <v>20</v>
      </c>
    </row>
    <row r="26" spans="1:55" s="307" customFormat="1" ht="84.95" customHeight="1">
      <c r="A26" s="238">
        <v>21</v>
      </c>
      <c r="B26" s="237"/>
      <c r="C26" s="297" t="str">
        <f t="shared" si="1"/>
        <v/>
      </c>
      <c r="D26" s="239" t="str">
        <f>IFERROR(VLOOKUP($B26,職名・負担経費・単価!$A$2:$B$8,2,FALSE),"")</f>
        <v/>
      </c>
      <c r="E26" s="316"/>
      <c r="F26" s="316"/>
      <c r="G26" s="316"/>
      <c r="H26" s="294" t="str">
        <f>IFERROR(VLOOKUP($F26,部局名称!$D$1:$E$35,2,0),"")</f>
        <v/>
      </c>
      <c r="I26" s="282" t="str">
        <f>IFERROR(VLOOKUP($G26,部局名称!I:J,2,FALSE),"")</f>
        <v/>
      </c>
      <c r="J26" s="298"/>
      <c r="K26" s="299"/>
      <c r="L26" s="300"/>
      <c r="M26" s="241"/>
      <c r="N26" s="240"/>
      <c r="O26" s="242"/>
      <c r="P26" s="301"/>
      <c r="Q26" s="302"/>
      <c r="R26" s="242"/>
      <c r="S26" s="344"/>
      <c r="T26" s="249"/>
      <c r="U26" s="249"/>
      <c r="V26" s="242"/>
      <c r="W26" s="243" t="str">
        <f ca="1">IF($V26="未定","",IFERROR(VLOOKUP($V26,負担経費:経費コード,2,0),""))</f>
        <v/>
      </c>
      <c r="X26" s="303"/>
      <c r="Y26" s="303"/>
      <c r="Z26" s="297" t="str">
        <f t="shared" si="4"/>
        <v/>
      </c>
      <c r="AA26" s="249"/>
      <c r="AB26" s="249"/>
      <c r="AC26" s="249"/>
      <c r="AD26" s="249"/>
      <c r="AE26" s="249"/>
      <c r="AF26" s="249"/>
      <c r="AG26" s="249"/>
      <c r="AH26" s="249"/>
      <c r="AI26" s="249"/>
      <c r="AJ26" s="249"/>
      <c r="AK26" s="249"/>
      <c r="AL26" s="249"/>
      <c r="AM26" s="304">
        <f t="shared" si="3"/>
        <v>0</v>
      </c>
      <c r="AN26" s="305"/>
      <c r="AO26" s="304" t="str">
        <f>IFERROR(VLOOKUP($AN26,国籍等!$D$2:$E$202,2,1),"001")</f>
        <v>001</v>
      </c>
      <c r="AP26" s="305"/>
      <c r="AQ26" s="304" t="str">
        <f>IFERROR(VLOOKUP($AP26,国籍等!$A$2:$B$13,2,0),"")</f>
        <v/>
      </c>
      <c r="AR26" s="251"/>
      <c r="AS26" s="251"/>
      <c r="AT26" s="305"/>
      <c r="AU26" s="242"/>
      <c r="AV26" s="242"/>
      <c r="AW26" s="242"/>
      <c r="AX26" s="242"/>
      <c r="AY26" s="242"/>
      <c r="AZ26" s="242"/>
      <c r="BA26" s="242"/>
      <c r="BB26" s="296"/>
      <c r="BC26" s="238">
        <f t="shared" si="0"/>
        <v>21</v>
      </c>
    </row>
    <row r="27" spans="1:55" s="307" customFormat="1" ht="84.95" customHeight="1">
      <c r="A27" s="238">
        <v>22</v>
      </c>
      <c r="B27" s="237"/>
      <c r="C27" s="297" t="str">
        <f t="shared" si="1"/>
        <v/>
      </c>
      <c r="D27" s="239" t="str">
        <f>IFERROR(VLOOKUP($B27,職名・負担経費・単価!$A$2:$B$8,2,FALSE),"")</f>
        <v/>
      </c>
      <c r="E27" s="316"/>
      <c r="F27" s="316"/>
      <c r="G27" s="316"/>
      <c r="H27" s="294" t="str">
        <f>IFERROR(VLOOKUP($F27,部局名称!$D$1:$E$35,2,0),"")</f>
        <v/>
      </c>
      <c r="I27" s="282" t="str">
        <f>IFERROR(VLOOKUP($G27,部局名称!I:J,2,FALSE),"")</f>
        <v/>
      </c>
      <c r="J27" s="298"/>
      <c r="K27" s="299"/>
      <c r="L27" s="300"/>
      <c r="M27" s="241"/>
      <c r="N27" s="240"/>
      <c r="O27" s="242"/>
      <c r="P27" s="301"/>
      <c r="Q27" s="302"/>
      <c r="R27" s="242"/>
      <c r="S27" s="344"/>
      <c r="T27" s="249"/>
      <c r="U27" s="249"/>
      <c r="V27" s="242"/>
      <c r="W27" s="243" t="str">
        <f ca="1">IF($V27="未定","",IFERROR(VLOOKUP($V27,負担経費:経費コード,2,0),""))</f>
        <v/>
      </c>
      <c r="X27" s="303"/>
      <c r="Y27" s="303"/>
      <c r="Z27" s="297" t="str">
        <f t="shared" si="4"/>
        <v/>
      </c>
      <c r="AA27" s="249"/>
      <c r="AB27" s="249"/>
      <c r="AC27" s="249"/>
      <c r="AD27" s="249"/>
      <c r="AE27" s="249"/>
      <c r="AF27" s="249"/>
      <c r="AG27" s="249"/>
      <c r="AH27" s="249"/>
      <c r="AI27" s="249"/>
      <c r="AJ27" s="249"/>
      <c r="AK27" s="249"/>
      <c r="AL27" s="249"/>
      <c r="AM27" s="304">
        <f t="shared" si="3"/>
        <v>0</v>
      </c>
      <c r="AN27" s="305"/>
      <c r="AO27" s="304" t="str">
        <f>IFERROR(VLOOKUP($AN27,国籍等!$D$2:$E$202,2,1),"001")</f>
        <v>001</v>
      </c>
      <c r="AP27" s="305"/>
      <c r="AQ27" s="304" t="str">
        <f>IFERROR(VLOOKUP($AP27,国籍等!$A$2:$B$13,2,0),"")</f>
        <v/>
      </c>
      <c r="AR27" s="251"/>
      <c r="AS27" s="251"/>
      <c r="AT27" s="305"/>
      <c r="AU27" s="242"/>
      <c r="AV27" s="242"/>
      <c r="AW27" s="242"/>
      <c r="AX27" s="242"/>
      <c r="AY27" s="242"/>
      <c r="AZ27" s="242"/>
      <c r="BA27" s="242"/>
      <c r="BB27" s="296"/>
      <c r="BC27" s="238">
        <f t="shared" si="0"/>
        <v>22</v>
      </c>
    </row>
    <row r="28" spans="1:55" s="307" customFormat="1" ht="84.95" customHeight="1">
      <c r="A28" s="238">
        <v>23</v>
      </c>
      <c r="B28" s="237"/>
      <c r="C28" s="297" t="str">
        <f t="shared" si="1"/>
        <v/>
      </c>
      <c r="D28" s="239" t="str">
        <f>IFERROR(VLOOKUP($B28,職名・負担経費・単価!$A$2:$B$8,2,FALSE),"")</f>
        <v/>
      </c>
      <c r="E28" s="316"/>
      <c r="F28" s="316"/>
      <c r="G28" s="316"/>
      <c r="H28" s="294" t="str">
        <f>IFERROR(VLOOKUP($F28,部局名称!$D$1:$E$35,2,0),"")</f>
        <v/>
      </c>
      <c r="I28" s="282" t="str">
        <f>IFERROR(VLOOKUP($G28,部局名称!I:J,2,FALSE),"")</f>
        <v/>
      </c>
      <c r="J28" s="298"/>
      <c r="K28" s="299"/>
      <c r="L28" s="300"/>
      <c r="M28" s="241"/>
      <c r="N28" s="240"/>
      <c r="O28" s="242"/>
      <c r="P28" s="301"/>
      <c r="Q28" s="302"/>
      <c r="R28" s="242"/>
      <c r="S28" s="344"/>
      <c r="T28" s="249"/>
      <c r="U28" s="249"/>
      <c r="V28" s="242"/>
      <c r="W28" s="243" t="str">
        <f ca="1">IF($V28="未定","",IFERROR(VLOOKUP($V28,負担経費:経費コード,2,0),""))</f>
        <v/>
      </c>
      <c r="X28" s="303"/>
      <c r="Y28" s="303"/>
      <c r="Z28" s="297" t="str">
        <f t="shared" si="4"/>
        <v/>
      </c>
      <c r="AA28" s="249"/>
      <c r="AB28" s="249"/>
      <c r="AC28" s="249"/>
      <c r="AD28" s="249"/>
      <c r="AE28" s="249"/>
      <c r="AF28" s="249"/>
      <c r="AG28" s="249"/>
      <c r="AH28" s="249"/>
      <c r="AI28" s="249"/>
      <c r="AJ28" s="249"/>
      <c r="AK28" s="249"/>
      <c r="AL28" s="249"/>
      <c r="AM28" s="304">
        <f t="shared" si="3"/>
        <v>0</v>
      </c>
      <c r="AN28" s="305"/>
      <c r="AO28" s="304" t="str">
        <f>IFERROR(VLOOKUP($AN28,国籍等!$D$2:$E$202,2,1),"001")</f>
        <v>001</v>
      </c>
      <c r="AP28" s="305"/>
      <c r="AQ28" s="304" t="str">
        <f>IFERROR(VLOOKUP($AP28,国籍等!$A$2:$B$13,2,0),"")</f>
        <v/>
      </c>
      <c r="AR28" s="251"/>
      <c r="AS28" s="251"/>
      <c r="AT28" s="305"/>
      <c r="AU28" s="242"/>
      <c r="AV28" s="242"/>
      <c r="AW28" s="242"/>
      <c r="AX28" s="242"/>
      <c r="AY28" s="242"/>
      <c r="AZ28" s="242"/>
      <c r="BA28" s="242"/>
      <c r="BB28" s="296"/>
      <c r="BC28" s="238">
        <f t="shared" si="0"/>
        <v>23</v>
      </c>
    </row>
    <row r="29" spans="1:55" s="307" customFormat="1" ht="84.95" customHeight="1">
      <c r="A29" s="238">
        <v>24</v>
      </c>
      <c r="B29" s="237"/>
      <c r="C29" s="297" t="str">
        <f t="shared" si="1"/>
        <v/>
      </c>
      <c r="D29" s="239" t="str">
        <f>IFERROR(VLOOKUP($B29,職名・負担経費・単価!$A$2:$B$8,2,FALSE),"")</f>
        <v/>
      </c>
      <c r="E29" s="316"/>
      <c r="F29" s="316"/>
      <c r="G29" s="316"/>
      <c r="H29" s="294" t="str">
        <f>IFERROR(VLOOKUP($F29,部局名称!$D$1:$E$35,2,0),"")</f>
        <v/>
      </c>
      <c r="I29" s="282" t="str">
        <f>IFERROR(VLOOKUP($G29,部局名称!I:J,2,FALSE),"")</f>
        <v/>
      </c>
      <c r="J29" s="298"/>
      <c r="K29" s="299"/>
      <c r="L29" s="300"/>
      <c r="M29" s="241"/>
      <c r="N29" s="240"/>
      <c r="O29" s="242"/>
      <c r="P29" s="301"/>
      <c r="Q29" s="302"/>
      <c r="R29" s="242"/>
      <c r="S29" s="344"/>
      <c r="T29" s="249"/>
      <c r="U29" s="249"/>
      <c r="V29" s="242"/>
      <c r="W29" s="243" t="str">
        <f ca="1">IF($V29="未定","",IFERROR(VLOOKUP($V29,負担経費:経費コード,2,0),""))</f>
        <v/>
      </c>
      <c r="X29" s="303"/>
      <c r="Y29" s="303"/>
      <c r="Z29" s="297" t="str">
        <f t="shared" si="4"/>
        <v/>
      </c>
      <c r="AA29" s="249"/>
      <c r="AB29" s="249"/>
      <c r="AC29" s="249"/>
      <c r="AD29" s="249"/>
      <c r="AE29" s="249"/>
      <c r="AF29" s="249"/>
      <c r="AG29" s="249"/>
      <c r="AH29" s="249"/>
      <c r="AI29" s="249"/>
      <c r="AJ29" s="249"/>
      <c r="AK29" s="249"/>
      <c r="AL29" s="249"/>
      <c r="AM29" s="304">
        <f t="shared" si="3"/>
        <v>0</v>
      </c>
      <c r="AN29" s="305"/>
      <c r="AO29" s="304" t="str">
        <f>IFERROR(VLOOKUP($AN29,国籍等!$D$2:$E$202,2,1),"001")</f>
        <v>001</v>
      </c>
      <c r="AP29" s="305"/>
      <c r="AQ29" s="304" t="str">
        <f>IFERROR(VLOOKUP($AP29,国籍等!$A$2:$B$13,2,0),"")</f>
        <v/>
      </c>
      <c r="AR29" s="251"/>
      <c r="AS29" s="251"/>
      <c r="AT29" s="305"/>
      <c r="AU29" s="242"/>
      <c r="AV29" s="242"/>
      <c r="AW29" s="242"/>
      <c r="AX29" s="242"/>
      <c r="AY29" s="242"/>
      <c r="AZ29" s="242"/>
      <c r="BA29" s="242"/>
      <c r="BB29" s="296"/>
      <c r="BC29" s="238">
        <f t="shared" si="0"/>
        <v>24</v>
      </c>
    </row>
    <row r="30" spans="1:55" s="307" customFormat="1" ht="84.95" customHeight="1">
      <c r="A30" s="238">
        <v>25</v>
      </c>
      <c r="B30" s="237"/>
      <c r="C30" s="297" t="str">
        <f t="shared" si="1"/>
        <v/>
      </c>
      <c r="D30" s="239" t="str">
        <f>IFERROR(VLOOKUP($B30,職名・負担経費・単価!$A$2:$B$8,2,FALSE),"")</f>
        <v/>
      </c>
      <c r="E30" s="316"/>
      <c r="F30" s="316"/>
      <c r="G30" s="316"/>
      <c r="H30" s="294" t="str">
        <f>IFERROR(VLOOKUP($F30,部局名称!$D$1:$E$35,2,0),"")</f>
        <v/>
      </c>
      <c r="I30" s="282" t="str">
        <f>IFERROR(VLOOKUP($G30,部局名称!I:J,2,FALSE),"")</f>
        <v/>
      </c>
      <c r="J30" s="298"/>
      <c r="K30" s="299"/>
      <c r="L30" s="300"/>
      <c r="M30" s="241"/>
      <c r="N30" s="240"/>
      <c r="O30" s="242"/>
      <c r="P30" s="301"/>
      <c r="Q30" s="302"/>
      <c r="R30" s="242"/>
      <c r="S30" s="344"/>
      <c r="T30" s="249"/>
      <c r="U30" s="249"/>
      <c r="V30" s="242"/>
      <c r="W30" s="243" t="str">
        <f ca="1">IF($V30="未定","",IFERROR(VLOOKUP($V30,負担経費:経費コード,2,0),""))</f>
        <v/>
      </c>
      <c r="X30" s="303"/>
      <c r="Y30" s="303"/>
      <c r="Z30" s="297" t="str">
        <f t="shared" si="4"/>
        <v/>
      </c>
      <c r="AA30" s="249"/>
      <c r="AB30" s="249"/>
      <c r="AC30" s="249"/>
      <c r="AD30" s="249"/>
      <c r="AE30" s="249"/>
      <c r="AF30" s="249"/>
      <c r="AG30" s="249"/>
      <c r="AH30" s="249"/>
      <c r="AI30" s="249"/>
      <c r="AJ30" s="249"/>
      <c r="AK30" s="249"/>
      <c r="AL30" s="249"/>
      <c r="AM30" s="304">
        <f t="shared" si="3"/>
        <v>0</v>
      </c>
      <c r="AN30" s="305"/>
      <c r="AO30" s="304" t="str">
        <f>IFERROR(VLOOKUP($AN30,国籍等!$D$2:$E$202,2,1),"001")</f>
        <v>001</v>
      </c>
      <c r="AP30" s="305"/>
      <c r="AQ30" s="304" t="str">
        <f>IFERROR(VLOOKUP($AP30,国籍等!$A$2:$B$13,2,0),"")</f>
        <v/>
      </c>
      <c r="AR30" s="251"/>
      <c r="AS30" s="251"/>
      <c r="AT30" s="305"/>
      <c r="AU30" s="242"/>
      <c r="AV30" s="242"/>
      <c r="AW30" s="242"/>
      <c r="AX30" s="242"/>
      <c r="AY30" s="242"/>
      <c r="AZ30" s="242"/>
      <c r="BA30" s="242"/>
      <c r="BB30" s="296"/>
      <c r="BC30" s="238">
        <f t="shared" si="0"/>
        <v>25</v>
      </c>
    </row>
    <row r="31" spans="1:55" s="307" customFormat="1" ht="84.95" customHeight="1">
      <c r="A31" s="238">
        <v>26</v>
      </c>
      <c r="B31" s="237"/>
      <c r="C31" s="297" t="str">
        <f t="shared" si="1"/>
        <v/>
      </c>
      <c r="D31" s="239" t="str">
        <f>IFERROR(VLOOKUP($B31,職名・負担経費・単価!$A$2:$B$8,2,FALSE),"")</f>
        <v/>
      </c>
      <c r="E31" s="316"/>
      <c r="F31" s="316"/>
      <c r="G31" s="316"/>
      <c r="H31" s="294" t="str">
        <f>IFERROR(VLOOKUP($F31,部局名称!$D$1:$E$35,2,0),"")</f>
        <v/>
      </c>
      <c r="I31" s="282" t="str">
        <f>IFERROR(VLOOKUP($G31,部局名称!I:J,2,FALSE),"")</f>
        <v/>
      </c>
      <c r="J31" s="298"/>
      <c r="K31" s="299"/>
      <c r="L31" s="300"/>
      <c r="M31" s="241"/>
      <c r="N31" s="240"/>
      <c r="O31" s="242"/>
      <c r="P31" s="301"/>
      <c r="Q31" s="302"/>
      <c r="R31" s="242"/>
      <c r="S31" s="344"/>
      <c r="T31" s="249"/>
      <c r="U31" s="249"/>
      <c r="V31" s="242"/>
      <c r="W31" s="243" t="str">
        <f ca="1">IF($V31="未定","",IFERROR(VLOOKUP($V31,負担経費:経費コード,2,0),""))</f>
        <v/>
      </c>
      <c r="X31" s="303"/>
      <c r="Y31" s="303"/>
      <c r="Z31" s="297" t="str">
        <f t="shared" si="4"/>
        <v/>
      </c>
      <c r="AA31" s="249"/>
      <c r="AB31" s="249"/>
      <c r="AC31" s="249"/>
      <c r="AD31" s="249"/>
      <c r="AE31" s="249"/>
      <c r="AF31" s="249"/>
      <c r="AG31" s="249"/>
      <c r="AH31" s="249"/>
      <c r="AI31" s="249"/>
      <c r="AJ31" s="249"/>
      <c r="AK31" s="249"/>
      <c r="AL31" s="249"/>
      <c r="AM31" s="304">
        <f t="shared" si="3"/>
        <v>0</v>
      </c>
      <c r="AN31" s="305"/>
      <c r="AO31" s="304" t="str">
        <f>IFERROR(VLOOKUP($AN31,国籍等!$D$2:$E$202,2,1),"001")</f>
        <v>001</v>
      </c>
      <c r="AP31" s="305"/>
      <c r="AQ31" s="304" t="str">
        <f>IFERROR(VLOOKUP($AP31,国籍等!$A$2:$B$13,2,0),"")</f>
        <v/>
      </c>
      <c r="AR31" s="251"/>
      <c r="AS31" s="251"/>
      <c r="AT31" s="305"/>
      <c r="AU31" s="242"/>
      <c r="AV31" s="242"/>
      <c r="AW31" s="242"/>
      <c r="AX31" s="242"/>
      <c r="AY31" s="242"/>
      <c r="AZ31" s="242"/>
      <c r="BA31" s="242"/>
      <c r="BB31" s="296"/>
      <c r="BC31" s="238">
        <f t="shared" si="0"/>
        <v>26</v>
      </c>
    </row>
    <row r="32" spans="1:55" s="307" customFormat="1" ht="84.95" customHeight="1">
      <c r="A32" s="238">
        <v>27</v>
      </c>
      <c r="B32" s="237"/>
      <c r="C32" s="297" t="str">
        <f t="shared" si="1"/>
        <v/>
      </c>
      <c r="D32" s="239" t="str">
        <f>IFERROR(VLOOKUP($B32,職名・負担経費・単価!$A$2:$B$8,2,FALSE),"")</f>
        <v/>
      </c>
      <c r="E32" s="316"/>
      <c r="F32" s="316"/>
      <c r="G32" s="316"/>
      <c r="H32" s="294" t="str">
        <f>IFERROR(VLOOKUP($F32,部局名称!$D$1:$E$35,2,0),"")</f>
        <v/>
      </c>
      <c r="I32" s="282" t="str">
        <f>IFERROR(VLOOKUP($G32,部局名称!I:J,2,FALSE),"")</f>
        <v/>
      </c>
      <c r="J32" s="298"/>
      <c r="K32" s="299"/>
      <c r="L32" s="300"/>
      <c r="M32" s="241"/>
      <c r="N32" s="240"/>
      <c r="O32" s="242"/>
      <c r="P32" s="301"/>
      <c r="Q32" s="302"/>
      <c r="R32" s="242"/>
      <c r="S32" s="344"/>
      <c r="T32" s="249"/>
      <c r="U32" s="249"/>
      <c r="V32" s="242"/>
      <c r="W32" s="243" t="str">
        <f ca="1">IF($V32="未定","",IFERROR(VLOOKUP($V32,負担経費:経費コード,2,0),""))</f>
        <v/>
      </c>
      <c r="X32" s="303"/>
      <c r="Y32" s="303"/>
      <c r="Z32" s="297" t="str">
        <f t="shared" si="4"/>
        <v/>
      </c>
      <c r="AA32" s="249"/>
      <c r="AB32" s="249"/>
      <c r="AC32" s="249"/>
      <c r="AD32" s="249"/>
      <c r="AE32" s="249"/>
      <c r="AF32" s="249"/>
      <c r="AG32" s="249"/>
      <c r="AH32" s="249"/>
      <c r="AI32" s="249"/>
      <c r="AJ32" s="249"/>
      <c r="AK32" s="249"/>
      <c r="AL32" s="249"/>
      <c r="AM32" s="304">
        <f t="shared" si="3"/>
        <v>0</v>
      </c>
      <c r="AN32" s="305"/>
      <c r="AO32" s="304" t="str">
        <f>IFERROR(VLOOKUP($AN32,国籍等!$D$2:$E$202,2,1),"001")</f>
        <v>001</v>
      </c>
      <c r="AP32" s="305"/>
      <c r="AQ32" s="304" t="str">
        <f>IFERROR(VLOOKUP($AP32,国籍等!$A$2:$B$13,2,0),"")</f>
        <v/>
      </c>
      <c r="AR32" s="251"/>
      <c r="AS32" s="251"/>
      <c r="AT32" s="305"/>
      <c r="AU32" s="242"/>
      <c r="AV32" s="242"/>
      <c r="AW32" s="242"/>
      <c r="AX32" s="242"/>
      <c r="AY32" s="242"/>
      <c r="AZ32" s="242"/>
      <c r="BA32" s="242"/>
      <c r="BB32" s="296"/>
      <c r="BC32" s="238">
        <f t="shared" si="0"/>
        <v>27</v>
      </c>
    </row>
    <row r="33" spans="1:55" s="307" customFormat="1" ht="84.95" customHeight="1">
      <c r="A33" s="238">
        <v>28</v>
      </c>
      <c r="B33" s="237"/>
      <c r="C33" s="297" t="str">
        <f t="shared" si="1"/>
        <v/>
      </c>
      <c r="D33" s="239" t="str">
        <f>IFERROR(VLOOKUP($B33,職名・負担経費・単価!$A$2:$B$8,2,FALSE),"")</f>
        <v/>
      </c>
      <c r="E33" s="316"/>
      <c r="F33" s="316"/>
      <c r="G33" s="316"/>
      <c r="H33" s="294" t="str">
        <f>IFERROR(VLOOKUP($F33,部局名称!$D$1:$E$35,2,0),"")</f>
        <v/>
      </c>
      <c r="I33" s="282" t="str">
        <f>IFERROR(VLOOKUP($G33,部局名称!I:J,2,FALSE),"")</f>
        <v/>
      </c>
      <c r="J33" s="298"/>
      <c r="K33" s="299"/>
      <c r="L33" s="300"/>
      <c r="M33" s="241"/>
      <c r="N33" s="240"/>
      <c r="O33" s="242"/>
      <c r="P33" s="301"/>
      <c r="Q33" s="302"/>
      <c r="R33" s="242"/>
      <c r="S33" s="344"/>
      <c r="T33" s="249"/>
      <c r="U33" s="249"/>
      <c r="V33" s="242"/>
      <c r="W33" s="243" t="str">
        <f ca="1">IF($V33="未定","",IFERROR(VLOOKUP($V33,負担経費:経費コード,2,0),""))</f>
        <v/>
      </c>
      <c r="X33" s="303"/>
      <c r="Y33" s="303"/>
      <c r="Z33" s="297" t="str">
        <f t="shared" si="4"/>
        <v/>
      </c>
      <c r="AA33" s="249"/>
      <c r="AB33" s="249"/>
      <c r="AC33" s="249"/>
      <c r="AD33" s="249"/>
      <c r="AE33" s="249"/>
      <c r="AF33" s="249"/>
      <c r="AG33" s="249"/>
      <c r="AH33" s="249"/>
      <c r="AI33" s="249"/>
      <c r="AJ33" s="249"/>
      <c r="AK33" s="249"/>
      <c r="AL33" s="249"/>
      <c r="AM33" s="304">
        <f t="shared" si="3"/>
        <v>0</v>
      </c>
      <c r="AN33" s="305"/>
      <c r="AO33" s="304" t="str">
        <f>IFERROR(VLOOKUP($AN33,国籍等!$D$2:$E$202,2,1),"001")</f>
        <v>001</v>
      </c>
      <c r="AP33" s="305"/>
      <c r="AQ33" s="304" t="str">
        <f>IFERROR(VLOOKUP($AP33,国籍等!$A$2:$B$13,2,0),"")</f>
        <v/>
      </c>
      <c r="AR33" s="251"/>
      <c r="AS33" s="251"/>
      <c r="AT33" s="305"/>
      <c r="AU33" s="242"/>
      <c r="AV33" s="242"/>
      <c r="AW33" s="242"/>
      <c r="AX33" s="242"/>
      <c r="AY33" s="242"/>
      <c r="AZ33" s="242"/>
      <c r="BA33" s="242"/>
      <c r="BB33" s="296"/>
      <c r="BC33" s="238">
        <f t="shared" si="0"/>
        <v>28</v>
      </c>
    </row>
    <row r="34" spans="1:55" s="307" customFormat="1" ht="84.95" customHeight="1">
      <c r="A34" s="238">
        <v>29</v>
      </c>
      <c r="B34" s="237"/>
      <c r="C34" s="297" t="str">
        <f t="shared" si="1"/>
        <v/>
      </c>
      <c r="D34" s="239" t="str">
        <f>IFERROR(VLOOKUP($B34,職名・負担経費・単価!$A$2:$B$8,2,FALSE),"")</f>
        <v/>
      </c>
      <c r="E34" s="316"/>
      <c r="F34" s="316"/>
      <c r="G34" s="316"/>
      <c r="H34" s="294" t="str">
        <f>IFERROR(VLOOKUP($F34,部局名称!$D$1:$E$35,2,0),"")</f>
        <v/>
      </c>
      <c r="I34" s="282" t="str">
        <f>IFERROR(VLOOKUP($G34,部局名称!I:J,2,FALSE),"")</f>
        <v/>
      </c>
      <c r="J34" s="298"/>
      <c r="K34" s="299"/>
      <c r="L34" s="300"/>
      <c r="M34" s="241"/>
      <c r="N34" s="240"/>
      <c r="O34" s="242"/>
      <c r="P34" s="301"/>
      <c r="Q34" s="302"/>
      <c r="R34" s="242"/>
      <c r="S34" s="344"/>
      <c r="T34" s="249"/>
      <c r="U34" s="249"/>
      <c r="V34" s="242"/>
      <c r="W34" s="243" t="str">
        <f ca="1">IF($V34="未定","",IFERROR(VLOOKUP($V34,負担経費:経費コード,2,0),""))</f>
        <v/>
      </c>
      <c r="X34" s="303"/>
      <c r="Y34" s="303"/>
      <c r="Z34" s="297" t="str">
        <f t="shared" si="4"/>
        <v/>
      </c>
      <c r="AA34" s="249"/>
      <c r="AB34" s="249"/>
      <c r="AC34" s="249"/>
      <c r="AD34" s="249"/>
      <c r="AE34" s="249"/>
      <c r="AF34" s="249"/>
      <c r="AG34" s="249"/>
      <c r="AH34" s="249"/>
      <c r="AI34" s="249"/>
      <c r="AJ34" s="249"/>
      <c r="AK34" s="249"/>
      <c r="AL34" s="249"/>
      <c r="AM34" s="304">
        <f t="shared" si="3"/>
        <v>0</v>
      </c>
      <c r="AN34" s="305"/>
      <c r="AO34" s="304" t="str">
        <f>IFERROR(VLOOKUP($AN34,国籍等!$D$2:$E$202,2,1),"001")</f>
        <v>001</v>
      </c>
      <c r="AP34" s="305"/>
      <c r="AQ34" s="304" t="str">
        <f>IFERROR(VLOOKUP($AP34,国籍等!$A$2:$B$13,2,0),"")</f>
        <v/>
      </c>
      <c r="AR34" s="251"/>
      <c r="AS34" s="251"/>
      <c r="AT34" s="305"/>
      <c r="AU34" s="242"/>
      <c r="AV34" s="242"/>
      <c r="AW34" s="242"/>
      <c r="AX34" s="242"/>
      <c r="AY34" s="242"/>
      <c r="AZ34" s="242"/>
      <c r="BA34" s="242"/>
      <c r="BB34" s="296"/>
      <c r="BC34" s="238">
        <f t="shared" si="0"/>
        <v>29</v>
      </c>
    </row>
    <row r="35" spans="1:55" s="307" customFormat="1" ht="84.95" customHeight="1">
      <c r="A35" s="238">
        <v>30</v>
      </c>
      <c r="B35" s="237"/>
      <c r="C35" s="297" t="str">
        <f t="shared" si="1"/>
        <v/>
      </c>
      <c r="D35" s="239" t="str">
        <f>IFERROR(VLOOKUP($B35,職名・負担経費・単価!$A$2:$B$8,2,FALSE),"")</f>
        <v/>
      </c>
      <c r="E35" s="316"/>
      <c r="F35" s="316"/>
      <c r="G35" s="316"/>
      <c r="H35" s="294" t="str">
        <f>IFERROR(VLOOKUP($F35,部局名称!$D$1:$E$35,2,0),"")</f>
        <v/>
      </c>
      <c r="I35" s="282" t="str">
        <f>IFERROR(VLOOKUP($G35,部局名称!I:J,2,FALSE),"")</f>
        <v/>
      </c>
      <c r="J35" s="298"/>
      <c r="K35" s="299"/>
      <c r="L35" s="300"/>
      <c r="M35" s="241"/>
      <c r="N35" s="240"/>
      <c r="O35" s="242"/>
      <c r="P35" s="301"/>
      <c r="Q35" s="302"/>
      <c r="R35" s="242"/>
      <c r="S35" s="344"/>
      <c r="T35" s="249"/>
      <c r="U35" s="249"/>
      <c r="V35" s="242"/>
      <c r="W35" s="243" t="str">
        <f ca="1">IF($V35="未定","",IFERROR(VLOOKUP($V35,負担経費:経費コード,2,0),""))</f>
        <v/>
      </c>
      <c r="X35" s="303"/>
      <c r="Y35" s="303"/>
      <c r="Z35" s="297" t="str">
        <f t="shared" si="4"/>
        <v/>
      </c>
      <c r="AA35" s="249"/>
      <c r="AB35" s="249"/>
      <c r="AC35" s="249"/>
      <c r="AD35" s="249"/>
      <c r="AE35" s="249"/>
      <c r="AF35" s="249"/>
      <c r="AG35" s="249"/>
      <c r="AH35" s="249"/>
      <c r="AI35" s="249"/>
      <c r="AJ35" s="249"/>
      <c r="AK35" s="249"/>
      <c r="AL35" s="249"/>
      <c r="AM35" s="304">
        <f t="shared" si="3"/>
        <v>0</v>
      </c>
      <c r="AN35" s="305"/>
      <c r="AO35" s="304" t="str">
        <f>IFERROR(VLOOKUP($AN35,国籍等!$D$2:$E$202,2,1),"001")</f>
        <v>001</v>
      </c>
      <c r="AP35" s="305"/>
      <c r="AQ35" s="304" t="str">
        <f>IFERROR(VLOOKUP($AP35,国籍等!$A$2:$B$13,2,0),"")</f>
        <v/>
      </c>
      <c r="AR35" s="251"/>
      <c r="AS35" s="251"/>
      <c r="AT35" s="305"/>
      <c r="AU35" s="242"/>
      <c r="AV35" s="242"/>
      <c r="AW35" s="242"/>
      <c r="AX35" s="242"/>
      <c r="AY35" s="242"/>
      <c r="AZ35" s="242"/>
      <c r="BA35" s="242"/>
      <c r="BB35" s="296"/>
      <c r="BC35" s="238">
        <f t="shared" si="0"/>
        <v>30</v>
      </c>
    </row>
    <row r="36" spans="1:55" s="307" customFormat="1" ht="84.95" customHeight="1">
      <c r="A36" s="238">
        <v>31</v>
      </c>
      <c r="B36" s="237"/>
      <c r="C36" s="297" t="str">
        <f t="shared" si="1"/>
        <v/>
      </c>
      <c r="D36" s="239" t="str">
        <f>IFERROR(VLOOKUP($B36,職名・負担経費・単価!$A$2:$B$8,2,FALSE),"")</f>
        <v/>
      </c>
      <c r="E36" s="316"/>
      <c r="F36" s="316"/>
      <c r="G36" s="316"/>
      <c r="H36" s="294" t="str">
        <f>IFERROR(VLOOKUP($F36,部局名称!$D$1:$E$35,2,0),"")</f>
        <v/>
      </c>
      <c r="I36" s="282" t="str">
        <f>IFERROR(VLOOKUP($G36,部局名称!I:J,2,FALSE),"")</f>
        <v/>
      </c>
      <c r="J36" s="298"/>
      <c r="K36" s="299"/>
      <c r="L36" s="300"/>
      <c r="M36" s="241"/>
      <c r="N36" s="240"/>
      <c r="O36" s="242"/>
      <c r="P36" s="301"/>
      <c r="Q36" s="302"/>
      <c r="R36" s="242"/>
      <c r="S36" s="344"/>
      <c r="T36" s="249"/>
      <c r="U36" s="249"/>
      <c r="V36" s="242"/>
      <c r="W36" s="243" t="str">
        <f ca="1">IF($V36="未定","",IFERROR(VLOOKUP($V36,負担経費:経費コード,2,0),""))</f>
        <v/>
      </c>
      <c r="X36" s="303"/>
      <c r="Y36" s="303"/>
      <c r="Z36" s="297" t="str">
        <f t="shared" si="4"/>
        <v/>
      </c>
      <c r="AA36" s="249"/>
      <c r="AB36" s="249"/>
      <c r="AC36" s="249"/>
      <c r="AD36" s="249"/>
      <c r="AE36" s="249"/>
      <c r="AF36" s="249"/>
      <c r="AG36" s="249"/>
      <c r="AH36" s="249"/>
      <c r="AI36" s="249"/>
      <c r="AJ36" s="249"/>
      <c r="AK36" s="249"/>
      <c r="AL36" s="249"/>
      <c r="AM36" s="304">
        <f t="shared" si="3"/>
        <v>0</v>
      </c>
      <c r="AN36" s="305"/>
      <c r="AO36" s="304" t="str">
        <f>IFERROR(VLOOKUP($AN36,国籍等!$D$2:$E$202,2,1),"001")</f>
        <v>001</v>
      </c>
      <c r="AP36" s="305"/>
      <c r="AQ36" s="304" t="str">
        <f>IFERROR(VLOOKUP($AP36,国籍等!$A$2:$B$13,2,0),"")</f>
        <v/>
      </c>
      <c r="AR36" s="251"/>
      <c r="AS36" s="251"/>
      <c r="AT36" s="305"/>
      <c r="AU36" s="242"/>
      <c r="AV36" s="242"/>
      <c r="AW36" s="242"/>
      <c r="AX36" s="242"/>
      <c r="AY36" s="242"/>
      <c r="AZ36" s="242"/>
      <c r="BA36" s="242"/>
      <c r="BB36" s="296"/>
      <c r="BC36" s="238">
        <f t="shared" ref="BC36:BC67" si="5">A36</f>
        <v>31</v>
      </c>
    </row>
    <row r="37" spans="1:55" s="307" customFormat="1" ht="84.95" customHeight="1">
      <c r="A37" s="238">
        <v>32</v>
      </c>
      <c r="B37" s="237"/>
      <c r="C37" s="297" t="str">
        <f t="shared" si="1"/>
        <v/>
      </c>
      <c r="D37" s="239" t="str">
        <f>IFERROR(VLOOKUP($B37,職名・負担経費・単価!$A$2:$B$8,2,FALSE),"")</f>
        <v/>
      </c>
      <c r="E37" s="316"/>
      <c r="F37" s="316"/>
      <c r="G37" s="316"/>
      <c r="H37" s="294" t="str">
        <f>IFERROR(VLOOKUP($F37,部局名称!$D$1:$E$35,2,0),"")</f>
        <v/>
      </c>
      <c r="I37" s="282" t="str">
        <f>IFERROR(VLOOKUP($G37,部局名称!I:J,2,FALSE),"")</f>
        <v/>
      </c>
      <c r="J37" s="298"/>
      <c r="K37" s="299"/>
      <c r="L37" s="300"/>
      <c r="M37" s="241"/>
      <c r="N37" s="240"/>
      <c r="O37" s="242"/>
      <c r="P37" s="301"/>
      <c r="Q37" s="302"/>
      <c r="R37" s="242"/>
      <c r="S37" s="344"/>
      <c r="T37" s="249"/>
      <c r="U37" s="249"/>
      <c r="V37" s="242"/>
      <c r="W37" s="243" t="str">
        <f ca="1">IF($V37="未定","",IFERROR(VLOOKUP($V37,負担経費:経費コード,2,0),""))</f>
        <v/>
      </c>
      <c r="X37" s="303"/>
      <c r="Y37" s="303"/>
      <c r="Z37" s="297" t="str">
        <f t="shared" si="4"/>
        <v/>
      </c>
      <c r="AA37" s="249"/>
      <c r="AB37" s="249"/>
      <c r="AC37" s="249"/>
      <c r="AD37" s="249"/>
      <c r="AE37" s="249"/>
      <c r="AF37" s="249"/>
      <c r="AG37" s="249"/>
      <c r="AH37" s="249"/>
      <c r="AI37" s="249"/>
      <c r="AJ37" s="249"/>
      <c r="AK37" s="249"/>
      <c r="AL37" s="249"/>
      <c r="AM37" s="304">
        <f t="shared" si="3"/>
        <v>0</v>
      </c>
      <c r="AN37" s="305"/>
      <c r="AO37" s="304" t="str">
        <f>IFERROR(VLOOKUP($AN37,国籍等!$D$2:$E$202,2,1),"001")</f>
        <v>001</v>
      </c>
      <c r="AP37" s="305"/>
      <c r="AQ37" s="304" t="str">
        <f>IFERROR(VLOOKUP($AP37,国籍等!$A$2:$B$13,2,0),"")</f>
        <v/>
      </c>
      <c r="AR37" s="251"/>
      <c r="AS37" s="251"/>
      <c r="AT37" s="305"/>
      <c r="AU37" s="242"/>
      <c r="AV37" s="242"/>
      <c r="AW37" s="242"/>
      <c r="AX37" s="242"/>
      <c r="AY37" s="242"/>
      <c r="AZ37" s="242"/>
      <c r="BA37" s="242"/>
      <c r="BB37" s="296"/>
      <c r="BC37" s="238">
        <f t="shared" si="5"/>
        <v>32</v>
      </c>
    </row>
    <row r="38" spans="1:55" s="307" customFormat="1" ht="84.95" customHeight="1">
      <c r="A38" s="238">
        <v>33</v>
      </c>
      <c r="B38" s="237"/>
      <c r="C38" s="297" t="str">
        <f t="shared" si="1"/>
        <v/>
      </c>
      <c r="D38" s="239" t="str">
        <f>IFERROR(VLOOKUP($B38,職名・負担経費・単価!$A$2:$B$8,2,FALSE),"")</f>
        <v/>
      </c>
      <c r="E38" s="316"/>
      <c r="F38" s="316"/>
      <c r="G38" s="316"/>
      <c r="H38" s="294" t="str">
        <f>IFERROR(VLOOKUP($F38,部局名称!$D$1:$E$35,2,0),"")</f>
        <v/>
      </c>
      <c r="I38" s="282" t="str">
        <f>IFERROR(VLOOKUP($G38,部局名称!I:J,2,FALSE),"")</f>
        <v/>
      </c>
      <c r="J38" s="298"/>
      <c r="K38" s="299"/>
      <c r="L38" s="300"/>
      <c r="M38" s="241"/>
      <c r="N38" s="240"/>
      <c r="O38" s="242"/>
      <c r="P38" s="301"/>
      <c r="Q38" s="302"/>
      <c r="R38" s="242"/>
      <c r="S38" s="344"/>
      <c r="T38" s="249"/>
      <c r="U38" s="249"/>
      <c r="V38" s="242"/>
      <c r="W38" s="243" t="str">
        <f ca="1">IF($V38="未定","",IFERROR(VLOOKUP($V38,負担経費:経費コード,2,0),""))</f>
        <v/>
      </c>
      <c r="X38" s="303"/>
      <c r="Y38" s="303"/>
      <c r="Z38" s="297" t="str">
        <f t="shared" si="4"/>
        <v/>
      </c>
      <c r="AA38" s="249"/>
      <c r="AB38" s="249"/>
      <c r="AC38" s="249"/>
      <c r="AD38" s="249"/>
      <c r="AE38" s="249"/>
      <c r="AF38" s="249"/>
      <c r="AG38" s="249"/>
      <c r="AH38" s="249"/>
      <c r="AI38" s="249"/>
      <c r="AJ38" s="249"/>
      <c r="AK38" s="249"/>
      <c r="AL38" s="249"/>
      <c r="AM38" s="304">
        <f t="shared" si="3"/>
        <v>0</v>
      </c>
      <c r="AN38" s="305"/>
      <c r="AO38" s="304" t="str">
        <f>IFERROR(VLOOKUP($AN38,国籍等!$D$2:$E$202,2,1),"001")</f>
        <v>001</v>
      </c>
      <c r="AP38" s="305"/>
      <c r="AQ38" s="304" t="str">
        <f>IFERROR(VLOOKUP($AP38,国籍等!$A$2:$B$13,2,0),"")</f>
        <v/>
      </c>
      <c r="AR38" s="251"/>
      <c r="AS38" s="251"/>
      <c r="AT38" s="305"/>
      <c r="AU38" s="242"/>
      <c r="AV38" s="242"/>
      <c r="AW38" s="242"/>
      <c r="AX38" s="242"/>
      <c r="AY38" s="242"/>
      <c r="AZ38" s="242"/>
      <c r="BA38" s="242"/>
      <c r="BB38" s="296"/>
      <c r="BC38" s="238">
        <f t="shared" si="5"/>
        <v>33</v>
      </c>
    </row>
    <row r="39" spans="1:55" s="307" customFormat="1" ht="84.95" customHeight="1">
      <c r="A39" s="238">
        <v>34</v>
      </c>
      <c r="B39" s="237"/>
      <c r="C39" s="297" t="str">
        <f t="shared" si="1"/>
        <v/>
      </c>
      <c r="D39" s="239" t="str">
        <f>IFERROR(VLOOKUP($B39,職名・負担経費・単価!$A$2:$B$8,2,FALSE),"")</f>
        <v/>
      </c>
      <c r="E39" s="316"/>
      <c r="F39" s="316"/>
      <c r="G39" s="316"/>
      <c r="H39" s="294" t="str">
        <f>IFERROR(VLOOKUP($F39,部局名称!$D$1:$E$35,2,0),"")</f>
        <v/>
      </c>
      <c r="I39" s="282" t="str">
        <f>IFERROR(VLOOKUP($G39,部局名称!I:J,2,FALSE),"")</f>
        <v/>
      </c>
      <c r="J39" s="298"/>
      <c r="K39" s="299"/>
      <c r="L39" s="300"/>
      <c r="M39" s="241"/>
      <c r="N39" s="240"/>
      <c r="O39" s="242"/>
      <c r="P39" s="301"/>
      <c r="Q39" s="302"/>
      <c r="R39" s="242"/>
      <c r="S39" s="344"/>
      <c r="T39" s="249"/>
      <c r="U39" s="249"/>
      <c r="V39" s="242"/>
      <c r="W39" s="243" t="str">
        <f ca="1">IF($V39="未定","",IFERROR(VLOOKUP($V39,負担経費:経費コード,2,0),""))</f>
        <v/>
      </c>
      <c r="X39" s="303"/>
      <c r="Y39" s="303"/>
      <c r="Z39" s="297" t="str">
        <f t="shared" si="4"/>
        <v/>
      </c>
      <c r="AA39" s="249"/>
      <c r="AB39" s="249"/>
      <c r="AC39" s="249"/>
      <c r="AD39" s="249"/>
      <c r="AE39" s="249"/>
      <c r="AF39" s="249"/>
      <c r="AG39" s="249"/>
      <c r="AH39" s="249"/>
      <c r="AI39" s="249"/>
      <c r="AJ39" s="249"/>
      <c r="AK39" s="249"/>
      <c r="AL39" s="249"/>
      <c r="AM39" s="304">
        <f t="shared" si="3"/>
        <v>0</v>
      </c>
      <c r="AN39" s="305"/>
      <c r="AO39" s="304" t="str">
        <f>IFERROR(VLOOKUP($AN39,国籍等!$D$2:$E$202,2,1),"001")</f>
        <v>001</v>
      </c>
      <c r="AP39" s="305"/>
      <c r="AQ39" s="304" t="str">
        <f>IFERROR(VLOOKUP($AP39,国籍等!$A$2:$B$13,2,0),"")</f>
        <v/>
      </c>
      <c r="AR39" s="251"/>
      <c r="AS39" s="251"/>
      <c r="AT39" s="305"/>
      <c r="AU39" s="242"/>
      <c r="AV39" s="242"/>
      <c r="AW39" s="242"/>
      <c r="AX39" s="242"/>
      <c r="AY39" s="242"/>
      <c r="AZ39" s="242"/>
      <c r="BA39" s="242"/>
      <c r="BB39" s="296"/>
      <c r="BC39" s="238">
        <f t="shared" si="5"/>
        <v>34</v>
      </c>
    </row>
    <row r="40" spans="1:55" s="307" customFormat="1" ht="84.95" customHeight="1">
      <c r="A40" s="238">
        <v>35</v>
      </c>
      <c r="B40" s="237"/>
      <c r="C40" s="297" t="str">
        <f t="shared" si="1"/>
        <v/>
      </c>
      <c r="D40" s="239" t="str">
        <f>IFERROR(VLOOKUP($B40,職名・負担経費・単価!$A$2:$B$8,2,FALSE),"")</f>
        <v/>
      </c>
      <c r="E40" s="316"/>
      <c r="F40" s="316"/>
      <c r="G40" s="316"/>
      <c r="H40" s="294" t="str">
        <f>IFERROR(VLOOKUP($F40,部局名称!$D$1:$E$35,2,0),"")</f>
        <v/>
      </c>
      <c r="I40" s="282" t="str">
        <f>IFERROR(VLOOKUP($G40,部局名称!I:J,2,FALSE),"")</f>
        <v/>
      </c>
      <c r="J40" s="298"/>
      <c r="K40" s="299"/>
      <c r="L40" s="300"/>
      <c r="M40" s="241"/>
      <c r="N40" s="240"/>
      <c r="O40" s="242"/>
      <c r="P40" s="301"/>
      <c r="Q40" s="302"/>
      <c r="R40" s="242"/>
      <c r="S40" s="344"/>
      <c r="T40" s="249"/>
      <c r="U40" s="249"/>
      <c r="V40" s="242"/>
      <c r="W40" s="243" t="str">
        <f ca="1">IF($V40="未定","",IFERROR(VLOOKUP($V40,負担経費:経費コード,2,0),""))</f>
        <v/>
      </c>
      <c r="X40" s="303"/>
      <c r="Y40" s="303"/>
      <c r="Z40" s="297" t="str">
        <f t="shared" si="4"/>
        <v/>
      </c>
      <c r="AA40" s="249"/>
      <c r="AB40" s="249"/>
      <c r="AC40" s="249"/>
      <c r="AD40" s="249"/>
      <c r="AE40" s="249"/>
      <c r="AF40" s="249"/>
      <c r="AG40" s="249"/>
      <c r="AH40" s="249"/>
      <c r="AI40" s="249"/>
      <c r="AJ40" s="249"/>
      <c r="AK40" s="249"/>
      <c r="AL40" s="249"/>
      <c r="AM40" s="304">
        <f t="shared" si="3"/>
        <v>0</v>
      </c>
      <c r="AN40" s="305"/>
      <c r="AO40" s="304" t="str">
        <f>IFERROR(VLOOKUP($AN40,国籍等!$D$2:$E$202,2,1),"001")</f>
        <v>001</v>
      </c>
      <c r="AP40" s="305"/>
      <c r="AQ40" s="304" t="str">
        <f>IFERROR(VLOOKUP($AP40,国籍等!$A$2:$B$13,2,0),"")</f>
        <v/>
      </c>
      <c r="AR40" s="251"/>
      <c r="AS40" s="251"/>
      <c r="AT40" s="305"/>
      <c r="AU40" s="242"/>
      <c r="AV40" s="242"/>
      <c r="AW40" s="242"/>
      <c r="AX40" s="242"/>
      <c r="AY40" s="242"/>
      <c r="AZ40" s="242"/>
      <c r="BA40" s="242"/>
      <c r="BB40" s="296"/>
      <c r="BC40" s="238">
        <f t="shared" si="5"/>
        <v>35</v>
      </c>
    </row>
    <row r="41" spans="1:55" s="307" customFormat="1" ht="84.95" customHeight="1">
      <c r="A41" s="238">
        <v>36</v>
      </c>
      <c r="B41" s="237"/>
      <c r="C41" s="297" t="str">
        <f t="shared" si="1"/>
        <v/>
      </c>
      <c r="D41" s="239" t="str">
        <f>IFERROR(VLOOKUP($B41,職名・負担経費・単価!$A$2:$B$8,2,FALSE),"")</f>
        <v/>
      </c>
      <c r="E41" s="316"/>
      <c r="F41" s="316"/>
      <c r="G41" s="316"/>
      <c r="H41" s="294" t="str">
        <f>IFERROR(VLOOKUP($F41,部局名称!$D$1:$E$35,2,0),"")</f>
        <v/>
      </c>
      <c r="I41" s="282" t="str">
        <f>IFERROR(VLOOKUP($G41,部局名称!I:J,2,FALSE),"")</f>
        <v/>
      </c>
      <c r="J41" s="298"/>
      <c r="K41" s="299"/>
      <c r="L41" s="300"/>
      <c r="M41" s="241"/>
      <c r="N41" s="240"/>
      <c r="O41" s="242"/>
      <c r="P41" s="301"/>
      <c r="Q41" s="302"/>
      <c r="R41" s="242"/>
      <c r="S41" s="344"/>
      <c r="T41" s="249"/>
      <c r="U41" s="249"/>
      <c r="V41" s="242"/>
      <c r="W41" s="243" t="str">
        <f ca="1">IF($V41="未定","",IFERROR(VLOOKUP($V41,負担経費:経費コード,2,0),""))</f>
        <v/>
      </c>
      <c r="X41" s="303"/>
      <c r="Y41" s="303"/>
      <c r="Z41" s="297" t="str">
        <f t="shared" si="4"/>
        <v/>
      </c>
      <c r="AA41" s="249"/>
      <c r="AB41" s="249"/>
      <c r="AC41" s="249"/>
      <c r="AD41" s="249"/>
      <c r="AE41" s="249"/>
      <c r="AF41" s="249"/>
      <c r="AG41" s="249"/>
      <c r="AH41" s="249"/>
      <c r="AI41" s="249"/>
      <c r="AJ41" s="249"/>
      <c r="AK41" s="249"/>
      <c r="AL41" s="249"/>
      <c r="AM41" s="304">
        <f t="shared" si="3"/>
        <v>0</v>
      </c>
      <c r="AN41" s="305"/>
      <c r="AO41" s="304" t="str">
        <f>IFERROR(VLOOKUP($AN41,国籍等!$D$2:$E$202,2,1),"001")</f>
        <v>001</v>
      </c>
      <c r="AP41" s="305"/>
      <c r="AQ41" s="304" t="str">
        <f>IFERROR(VLOOKUP($AP41,国籍等!$A$2:$B$13,2,0),"")</f>
        <v/>
      </c>
      <c r="AR41" s="251"/>
      <c r="AS41" s="251"/>
      <c r="AT41" s="305"/>
      <c r="AU41" s="242"/>
      <c r="AV41" s="242"/>
      <c r="AW41" s="242"/>
      <c r="AX41" s="242"/>
      <c r="AY41" s="242"/>
      <c r="AZ41" s="242"/>
      <c r="BA41" s="242"/>
      <c r="BB41" s="296"/>
      <c r="BC41" s="238">
        <f t="shared" si="5"/>
        <v>36</v>
      </c>
    </row>
    <row r="42" spans="1:55" s="307" customFormat="1" ht="84.95" customHeight="1">
      <c r="A42" s="238">
        <v>37</v>
      </c>
      <c r="B42" s="237"/>
      <c r="C42" s="297" t="str">
        <f t="shared" si="1"/>
        <v/>
      </c>
      <c r="D42" s="239" t="str">
        <f>IFERROR(VLOOKUP($B42,職名・負担経費・単価!$A$2:$B$8,2,FALSE),"")</f>
        <v/>
      </c>
      <c r="E42" s="316"/>
      <c r="F42" s="316"/>
      <c r="G42" s="316"/>
      <c r="H42" s="294" t="str">
        <f>IFERROR(VLOOKUP($F42,部局名称!$D$1:$E$35,2,0),"")</f>
        <v/>
      </c>
      <c r="I42" s="282" t="str">
        <f>IFERROR(VLOOKUP($G42,部局名称!I:J,2,FALSE),"")</f>
        <v/>
      </c>
      <c r="J42" s="298"/>
      <c r="K42" s="299"/>
      <c r="L42" s="300"/>
      <c r="M42" s="241"/>
      <c r="N42" s="240"/>
      <c r="O42" s="242"/>
      <c r="P42" s="301"/>
      <c r="Q42" s="302"/>
      <c r="R42" s="242"/>
      <c r="S42" s="344"/>
      <c r="T42" s="249"/>
      <c r="U42" s="249"/>
      <c r="V42" s="242"/>
      <c r="W42" s="243" t="str">
        <f ca="1">IF($V42="未定","",IFERROR(VLOOKUP($V42,負担経費:経費コード,2,0),""))</f>
        <v/>
      </c>
      <c r="X42" s="303"/>
      <c r="Y42" s="303"/>
      <c r="Z42" s="297" t="str">
        <f t="shared" si="4"/>
        <v/>
      </c>
      <c r="AA42" s="249"/>
      <c r="AB42" s="249"/>
      <c r="AC42" s="249"/>
      <c r="AD42" s="249"/>
      <c r="AE42" s="249"/>
      <c r="AF42" s="249"/>
      <c r="AG42" s="249"/>
      <c r="AH42" s="249"/>
      <c r="AI42" s="249"/>
      <c r="AJ42" s="249"/>
      <c r="AK42" s="249"/>
      <c r="AL42" s="249"/>
      <c r="AM42" s="304">
        <f t="shared" si="3"/>
        <v>0</v>
      </c>
      <c r="AN42" s="305"/>
      <c r="AO42" s="304" t="str">
        <f>IFERROR(VLOOKUP($AN42,国籍等!$D$2:$E$202,2,1),"001")</f>
        <v>001</v>
      </c>
      <c r="AP42" s="305"/>
      <c r="AQ42" s="304" t="str">
        <f>IFERROR(VLOOKUP($AP42,国籍等!$A$2:$B$13,2,0),"")</f>
        <v/>
      </c>
      <c r="AR42" s="251"/>
      <c r="AS42" s="251"/>
      <c r="AT42" s="305"/>
      <c r="AU42" s="242"/>
      <c r="AV42" s="242"/>
      <c r="AW42" s="242"/>
      <c r="AX42" s="242"/>
      <c r="AY42" s="242"/>
      <c r="AZ42" s="242"/>
      <c r="BA42" s="242"/>
      <c r="BB42" s="296"/>
      <c r="BC42" s="238">
        <f t="shared" si="5"/>
        <v>37</v>
      </c>
    </row>
    <row r="43" spans="1:55" s="307" customFormat="1" ht="84.95" customHeight="1">
      <c r="A43" s="238">
        <v>38</v>
      </c>
      <c r="B43" s="237"/>
      <c r="C43" s="297" t="str">
        <f t="shared" si="1"/>
        <v/>
      </c>
      <c r="D43" s="239" t="str">
        <f>IFERROR(VLOOKUP($B43,職名・負担経費・単価!$A$2:$B$8,2,FALSE),"")</f>
        <v/>
      </c>
      <c r="E43" s="316"/>
      <c r="F43" s="316"/>
      <c r="G43" s="316"/>
      <c r="H43" s="294" t="str">
        <f>IFERROR(VLOOKUP($F43,部局名称!$D$1:$E$35,2,0),"")</f>
        <v/>
      </c>
      <c r="I43" s="282" t="str">
        <f>IFERROR(VLOOKUP($G43,部局名称!I:J,2,FALSE),"")</f>
        <v/>
      </c>
      <c r="J43" s="298"/>
      <c r="K43" s="299"/>
      <c r="L43" s="300"/>
      <c r="M43" s="241"/>
      <c r="N43" s="240"/>
      <c r="O43" s="242"/>
      <c r="P43" s="301"/>
      <c r="Q43" s="302"/>
      <c r="R43" s="242"/>
      <c r="S43" s="344"/>
      <c r="T43" s="249"/>
      <c r="U43" s="249"/>
      <c r="V43" s="242"/>
      <c r="W43" s="243" t="str">
        <f ca="1">IF($V43="未定","",IFERROR(VLOOKUP($V43,負担経費:経費コード,2,0),""))</f>
        <v/>
      </c>
      <c r="X43" s="303"/>
      <c r="Y43" s="303"/>
      <c r="Z43" s="297" t="str">
        <f t="shared" si="4"/>
        <v/>
      </c>
      <c r="AA43" s="249"/>
      <c r="AB43" s="249"/>
      <c r="AC43" s="249"/>
      <c r="AD43" s="249"/>
      <c r="AE43" s="249"/>
      <c r="AF43" s="249"/>
      <c r="AG43" s="249"/>
      <c r="AH43" s="249"/>
      <c r="AI43" s="249"/>
      <c r="AJ43" s="249"/>
      <c r="AK43" s="249"/>
      <c r="AL43" s="249"/>
      <c r="AM43" s="304">
        <f t="shared" si="3"/>
        <v>0</v>
      </c>
      <c r="AN43" s="305"/>
      <c r="AO43" s="304" t="str">
        <f>IFERROR(VLOOKUP($AN43,国籍等!$D$2:$E$202,2,1),"001")</f>
        <v>001</v>
      </c>
      <c r="AP43" s="305"/>
      <c r="AQ43" s="304" t="str">
        <f>IFERROR(VLOOKUP($AP43,国籍等!$A$2:$B$13,2,0),"")</f>
        <v/>
      </c>
      <c r="AR43" s="251"/>
      <c r="AS43" s="251"/>
      <c r="AT43" s="305"/>
      <c r="AU43" s="242"/>
      <c r="AV43" s="242"/>
      <c r="AW43" s="242"/>
      <c r="AX43" s="242"/>
      <c r="AY43" s="242"/>
      <c r="AZ43" s="242"/>
      <c r="BA43" s="242"/>
      <c r="BB43" s="296"/>
      <c r="BC43" s="238">
        <f t="shared" si="5"/>
        <v>38</v>
      </c>
    </row>
    <row r="44" spans="1:55" s="307" customFormat="1" ht="84.95" customHeight="1">
      <c r="A44" s="238">
        <v>39</v>
      </c>
      <c r="B44" s="237"/>
      <c r="C44" s="297" t="str">
        <f t="shared" si="1"/>
        <v/>
      </c>
      <c r="D44" s="239" t="str">
        <f>IFERROR(VLOOKUP($B44,職名・負担経費・単価!$A$2:$B$8,2,FALSE),"")</f>
        <v/>
      </c>
      <c r="E44" s="316"/>
      <c r="F44" s="316"/>
      <c r="G44" s="316"/>
      <c r="H44" s="294" t="str">
        <f>IFERROR(VLOOKUP($F44,部局名称!$D$1:$E$35,2,0),"")</f>
        <v/>
      </c>
      <c r="I44" s="282" t="str">
        <f>IFERROR(VLOOKUP($G44,部局名称!I:J,2,FALSE),"")</f>
        <v/>
      </c>
      <c r="J44" s="298"/>
      <c r="K44" s="299"/>
      <c r="L44" s="300"/>
      <c r="M44" s="241"/>
      <c r="N44" s="240"/>
      <c r="O44" s="242"/>
      <c r="P44" s="301"/>
      <c r="Q44" s="302"/>
      <c r="R44" s="242"/>
      <c r="S44" s="344"/>
      <c r="T44" s="249"/>
      <c r="U44" s="249"/>
      <c r="V44" s="242"/>
      <c r="W44" s="243" t="str">
        <f ca="1">IF($V44="未定","",IFERROR(VLOOKUP($V44,負担経費:経費コード,2,0),""))</f>
        <v/>
      </c>
      <c r="X44" s="303"/>
      <c r="Y44" s="303"/>
      <c r="Z44" s="297" t="str">
        <f t="shared" si="4"/>
        <v/>
      </c>
      <c r="AA44" s="249"/>
      <c r="AB44" s="249"/>
      <c r="AC44" s="249"/>
      <c r="AD44" s="249"/>
      <c r="AE44" s="249"/>
      <c r="AF44" s="249"/>
      <c r="AG44" s="249"/>
      <c r="AH44" s="249"/>
      <c r="AI44" s="249"/>
      <c r="AJ44" s="249"/>
      <c r="AK44" s="249"/>
      <c r="AL44" s="249"/>
      <c r="AM44" s="304">
        <f t="shared" si="3"/>
        <v>0</v>
      </c>
      <c r="AN44" s="305"/>
      <c r="AO44" s="304" t="str">
        <f>IFERROR(VLOOKUP($AN44,国籍等!$D$2:$E$202,2,1),"001")</f>
        <v>001</v>
      </c>
      <c r="AP44" s="305"/>
      <c r="AQ44" s="304" t="str">
        <f>IFERROR(VLOOKUP($AP44,国籍等!$A$2:$B$13,2,0),"")</f>
        <v/>
      </c>
      <c r="AR44" s="251"/>
      <c r="AS44" s="251"/>
      <c r="AT44" s="305"/>
      <c r="AU44" s="242"/>
      <c r="AV44" s="242"/>
      <c r="AW44" s="242"/>
      <c r="AX44" s="242"/>
      <c r="AY44" s="242"/>
      <c r="AZ44" s="242"/>
      <c r="BA44" s="242"/>
      <c r="BB44" s="296"/>
      <c r="BC44" s="238">
        <f t="shared" si="5"/>
        <v>39</v>
      </c>
    </row>
    <row r="45" spans="1:55" s="307" customFormat="1" ht="84.95" customHeight="1">
      <c r="A45" s="238">
        <v>40</v>
      </c>
      <c r="B45" s="237"/>
      <c r="C45" s="297" t="str">
        <f t="shared" si="1"/>
        <v/>
      </c>
      <c r="D45" s="239" t="str">
        <f>IFERROR(VLOOKUP($B45,職名・負担経費・単価!$A$2:$B$8,2,FALSE),"")</f>
        <v/>
      </c>
      <c r="E45" s="316"/>
      <c r="F45" s="316"/>
      <c r="G45" s="316"/>
      <c r="H45" s="294" t="str">
        <f>IFERROR(VLOOKUP($F45,部局名称!$D$1:$E$35,2,0),"")</f>
        <v/>
      </c>
      <c r="I45" s="282" t="str">
        <f>IFERROR(VLOOKUP($G45,部局名称!I:J,2,FALSE),"")</f>
        <v/>
      </c>
      <c r="J45" s="298"/>
      <c r="K45" s="299"/>
      <c r="L45" s="300"/>
      <c r="M45" s="241"/>
      <c r="N45" s="240"/>
      <c r="O45" s="242"/>
      <c r="P45" s="301"/>
      <c r="Q45" s="302"/>
      <c r="R45" s="242"/>
      <c r="S45" s="344"/>
      <c r="T45" s="249"/>
      <c r="U45" s="249"/>
      <c r="V45" s="242"/>
      <c r="W45" s="243" t="str">
        <f ca="1">IF($V45="未定","",IFERROR(VLOOKUP($V45,負担経費:経費コード,2,0),""))</f>
        <v/>
      </c>
      <c r="X45" s="303"/>
      <c r="Y45" s="303"/>
      <c r="Z45" s="297" t="str">
        <f t="shared" si="4"/>
        <v/>
      </c>
      <c r="AA45" s="249"/>
      <c r="AB45" s="249"/>
      <c r="AC45" s="249"/>
      <c r="AD45" s="249"/>
      <c r="AE45" s="249"/>
      <c r="AF45" s="249"/>
      <c r="AG45" s="249"/>
      <c r="AH45" s="249"/>
      <c r="AI45" s="249"/>
      <c r="AJ45" s="249"/>
      <c r="AK45" s="249"/>
      <c r="AL45" s="249"/>
      <c r="AM45" s="304">
        <f t="shared" si="3"/>
        <v>0</v>
      </c>
      <c r="AN45" s="305"/>
      <c r="AO45" s="304" t="str">
        <f>IFERROR(VLOOKUP($AN45,国籍等!$D$2:$E$202,2,1),"001")</f>
        <v>001</v>
      </c>
      <c r="AP45" s="305"/>
      <c r="AQ45" s="304" t="str">
        <f>IFERROR(VLOOKUP($AP45,国籍等!$A$2:$B$13,2,0),"")</f>
        <v/>
      </c>
      <c r="AR45" s="251"/>
      <c r="AS45" s="251"/>
      <c r="AT45" s="305"/>
      <c r="AU45" s="242"/>
      <c r="AV45" s="242"/>
      <c r="AW45" s="242"/>
      <c r="AX45" s="242"/>
      <c r="AY45" s="242"/>
      <c r="AZ45" s="242"/>
      <c r="BA45" s="242"/>
      <c r="BB45" s="296"/>
      <c r="BC45" s="238">
        <f t="shared" si="5"/>
        <v>40</v>
      </c>
    </row>
    <row r="46" spans="1:55" s="307" customFormat="1" ht="84.95" customHeight="1">
      <c r="A46" s="238">
        <v>41</v>
      </c>
      <c r="B46" s="237"/>
      <c r="C46" s="297" t="str">
        <f t="shared" si="1"/>
        <v/>
      </c>
      <c r="D46" s="239" t="str">
        <f>IFERROR(VLOOKUP($B46,職名・負担経費・単価!$A$2:$B$8,2,FALSE),"")</f>
        <v/>
      </c>
      <c r="E46" s="316"/>
      <c r="F46" s="316"/>
      <c r="G46" s="316"/>
      <c r="H46" s="294" t="str">
        <f>IFERROR(VLOOKUP($F46,部局名称!$D$1:$E$35,2,0),"")</f>
        <v/>
      </c>
      <c r="I46" s="282" t="str">
        <f>IFERROR(VLOOKUP($G46,部局名称!I:J,2,FALSE),"")</f>
        <v/>
      </c>
      <c r="J46" s="298"/>
      <c r="K46" s="299"/>
      <c r="L46" s="300"/>
      <c r="M46" s="241"/>
      <c r="N46" s="240"/>
      <c r="O46" s="242"/>
      <c r="P46" s="301"/>
      <c r="Q46" s="302"/>
      <c r="R46" s="242"/>
      <c r="S46" s="344"/>
      <c r="T46" s="249"/>
      <c r="U46" s="249"/>
      <c r="V46" s="242"/>
      <c r="W46" s="243" t="str">
        <f ca="1">IF($V46="未定","",IFERROR(VLOOKUP($V46,負担経費:経費コード,2,0),""))</f>
        <v/>
      </c>
      <c r="X46" s="303"/>
      <c r="Y46" s="303"/>
      <c r="Z46" s="297" t="str">
        <f t="shared" si="4"/>
        <v/>
      </c>
      <c r="AA46" s="249"/>
      <c r="AB46" s="249"/>
      <c r="AC46" s="249"/>
      <c r="AD46" s="249"/>
      <c r="AE46" s="249"/>
      <c r="AF46" s="249"/>
      <c r="AG46" s="249"/>
      <c r="AH46" s="249"/>
      <c r="AI46" s="249"/>
      <c r="AJ46" s="249"/>
      <c r="AK46" s="249"/>
      <c r="AL46" s="249"/>
      <c r="AM46" s="304">
        <f t="shared" si="3"/>
        <v>0</v>
      </c>
      <c r="AN46" s="305"/>
      <c r="AO46" s="304" t="str">
        <f>IFERROR(VLOOKUP($AN46,国籍等!$D$2:$E$202,2,1),"001")</f>
        <v>001</v>
      </c>
      <c r="AP46" s="305"/>
      <c r="AQ46" s="304" t="str">
        <f>IFERROR(VLOOKUP($AP46,国籍等!$A$2:$B$13,2,0),"")</f>
        <v/>
      </c>
      <c r="AR46" s="251"/>
      <c r="AS46" s="251"/>
      <c r="AT46" s="305"/>
      <c r="AU46" s="242"/>
      <c r="AV46" s="242"/>
      <c r="AW46" s="242"/>
      <c r="AX46" s="242"/>
      <c r="AY46" s="242"/>
      <c r="AZ46" s="242"/>
      <c r="BA46" s="242"/>
      <c r="BB46" s="296"/>
      <c r="BC46" s="238">
        <f t="shared" si="5"/>
        <v>41</v>
      </c>
    </row>
    <row r="47" spans="1:55" s="307" customFormat="1" ht="84.95" customHeight="1">
      <c r="A47" s="238">
        <v>42</v>
      </c>
      <c r="B47" s="237"/>
      <c r="C47" s="297" t="str">
        <f t="shared" si="1"/>
        <v/>
      </c>
      <c r="D47" s="239" t="str">
        <f>IFERROR(VLOOKUP($B47,職名・負担経費・単価!$A$2:$B$8,2,FALSE),"")</f>
        <v/>
      </c>
      <c r="E47" s="316"/>
      <c r="F47" s="316"/>
      <c r="G47" s="316"/>
      <c r="H47" s="294" t="str">
        <f>IFERROR(VLOOKUP($F47,部局名称!$D$1:$E$35,2,0),"")</f>
        <v/>
      </c>
      <c r="I47" s="282" t="str">
        <f>IFERROR(VLOOKUP($G47,部局名称!I:J,2,FALSE),"")</f>
        <v/>
      </c>
      <c r="J47" s="298"/>
      <c r="K47" s="299"/>
      <c r="L47" s="300"/>
      <c r="M47" s="241"/>
      <c r="N47" s="240"/>
      <c r="O47" s="242"/>
      <c r="P47" s="301"/>
      <c r="Q47" s="302"/>
      <c r="R47" s="242"/>
      <c r="S47" s="344"/>
      <c r="T47" s="249"/>
      <c r="U47" s="249"/>
      <c r="V47" s="242"/>
      <c r="W47" s="243" t="str">
        <f ca="1">IF($V47="未定","",IFERROR(VLOOKUP($V47,負担経費:経費コード,2,0),""))</f>
        <v/>
      </c>
      <c r="X47" s="303"/>
      <c r="Y47" s="303"/>
      <c r="Z47" s="297" t="str">
        <f t="shared" si="4"/>
        <v/>
      </c>
      <c r="AA47" s="249"/>
      <c r="AB47" s="249"/>
      <c r="AC47" s="249"/>
      <c r="AD47" s="249"/>
      <c r="AE47" s="249"/>
      <c r="AF47" s="249"/>
      <c r="AG47" s="249"/>
      <c r="AH47" s="249"/>
      <c r="AI47" s="249"/>
      <c r="AJ47" s="249"/>
      <c r="AK47" s="249"/>
      <c r="AL47" s="249"/>
      <c r="AM47" s="304">
        <f t="shared" si="3"/>
        <v>0</v>
      </c>
      <c r="AN47" s="305"/>
      <c r="AO47" s="304" t="str">
        <f>IFERROR(VLOOKUP($AN47,国籍等!$D$2:$E$202,2,1),"001")</f>
        <v>001</v>
      </c>
      <c r="AP47" s="305"/>
      <c r="AQ47" s="304" t="str">
        <f>IFERROR(VLOOKUP($AP47,国籍等!$A$2:$B$13,2,0),"")</f>
        <v/>
      </c>
      <c r="AR47" s="251"/>
      <c r="AS47" s="251"/>
      <c r="AT47" s="305"/>
      <c r="AU47" s="242"/>
      <c r="AV47" s="242"/>
      <c r="AW47" s="242"/>
      <c r="AX47" s="242"/>
      <c r="AY47" s="242"/>
      <c r="AZ47" s="242"/>
      <c r="BA47" s="242"/>
      <c r="BB47" s="296"/>
      <c r="BC47" s="238">
        <f t="shared" si="5"/>
        <v>42</v>
      </c>
    </row>
    <row r="48" spans="1:55" s="307" customFormat="1" ht="84.95" customHeight="1">
      <c r="A48" s="238">
        <v>43</v>
      </c>
      <c r="B48" s="237"/>
      <c r="C48" s="297" t="str">
        <f t="shared" si="1"/>
        <v/>
      </c>
      <c r="D48" s="239" t="str">
        <f>IFERROR(VLOOKUP($B48,職名・負担経費・単価!$A$2:$B$8,2,FALSE),"")</f>
        <v/>
      </c>
      <c r="E48" s="316"/>
      <c r="F48" s="316"/>
      <c r="G48" s="316"/>
      <c r="H48" s="294" t="str">
        <f>IFERROR(VLOOKUP($F48,部局名称!$D$1:$E$35,2,0),"")</f>
        <v/>
      </c>
      <c r="I48" s="282" t="str">
        <f>IFERROR(VLOOKUP($G48,部局名称!I:J,2,FALSE),"")</f>
        <v/>
      </c>
      <c r="J48" s="298"/>
      <c r="K48" s="299"/>
      <c r="L48" s="300"/>
      <c r="M48" s="241"/>
      <c r="N48" s="240"/>
      <c r="O48" s="242"/>
      <c r="P48" s="301"/>
      <c r="Q48" s="302"/>
      <c r="R48" s="242"/>
      <c r="S48" s="344"/>
      <c r="T48" s="249"/>
      <c r="U48" s="249"/>
      <c r="V48" s="242"/>
      <c r="W48" s="243" t="str">
        <f ca="1">IF($V48="未定","",IFERROR(VLOOKUP($V48,負担経費:経費コード,2,0),""))</f>
        <v/>
      </c>
      <c r="X48" s="303"/>
      <c r="Y48" s="303"/>
      <c r="Z48" s="297" t="str">
        <f t="shared" si="4"/>
        <v/>
      </c>
      <c r="AA48" s="249"/>
      <c r="AB48" s="249"/>
      <c r="AC48" s="249"/>
      <c r="AD48" s="249"/>
      <c r="AE48" s="249"/>
      <c r="AF48" s="249"/>
      <c r="AG48" s="249"/>
      <c r="AH48" s="249"/>
      <c r="AI48" s="249"/>
      <c r="AJ48" s="249"/>
      <c r="AK48" s="249"/>
      <c r="AL48" s="249"/>
      <c r="AM48" s="304">
        <f t="shared" si="3"/>
        <v>0</v>
      </c>
      <c r="AN48" s="305"/>
      <c r="AO48" s="304" t="str">
        <f>IFERROR(VLOOKUP($AN48,国籍等!$D$2:$E$202,2,1),"001")</f>
        <v>001</v>
      </c>
      <c r="AP48" s="305"/>
      <c r="AQ48" s="304" t="str">
        <f>IFERROR(VLOOKUP($AP48,国籍等!$A$2:$B$13,2,0),"")</f>
        <v/>
      </c>
      <c r="AR48" s="251"/>
      <c r="AS48" s="251"/>
      <c r="AT48" s="305"/>
      <c r="AU48" s="242"/>
      <c r="AV48" s="242"/>
      <c r="AW48" s="242"/>
      <c r="AX48" s="242"/>
      <c r="AY48" s="242"/>
      <c r="AZ48" s="242"/>
      <c r="BA48" s="242"/>
      <c r="BB48" s="296"/>
      <c r="BC48" s="238">
        <f t="shared" si="5"/>
        <v>43</v>
      </c>
    </row>
    <row r="49" spans="1:55" s="307" customFormat="1" ht="84.95" customHeight="1">
      <c r="A49" s="238">
        <v>44</v>
      </c>
      <c r="B49" s="237"/>
      <c r="C49" s="297" t="str">
        <f t="shared" si="1"/>
        <v/>
      </c>
      <c r="D49" s="239" t="str">
        <f>IFERROR(VLOOKUP($B49,職名・負担経費・単価!$A$2:$B$8,2,FALSE),"")</f>
        <v/>
      </c>
      <c r="E49" s="316"/>
      <c r="F49" s="316"/>
      <c r="G49" s="316"/>
      <c r="H49" s="294" t="str">
        <f>IFERROR(VLOOKUP($F49,部局名称!$D$1:$E$35,2,0),"")</f>
        <v/>
      </c>
      <c r="I49" s="282" t="str">
        <f>IFERROR(VLOOKUP($G49,部局名称!I:J,2,FALSE),"")</f>
        <v/>
      </c>
      <c r="J49" s="298"/>
      <c r="K49" s="299"/>
      <c r="L49" s="300"/>
      <c r="M49" s="241"/>
      <c r="N49" s="240"/>
      <c r="O49" s="242"/>
      <c r="P49" s="301"/>
      <c r="Q49" s="302"/>
      <c r="R49" s="242"/>
      <c r="S49" s="344"/>
      <c r="T49" s="249"/>
      <c r="U49" s="249"/>
      <c r="V49" s="242"/>
      <c r="W49" s="243" t="str">
        <f ca="1">IF($V49="未定","",IFERROR(VLOOKUP($V49,負担経費:経費コード,2,0),""))</f>
        <v/>
      </c>
      <c r="X49" s="303"/>
      <c r="Y49" s="303"/>
      <c r="Z49" s="297" t="str">
        <f t="shared" si="4"/>
        <v/>
      </c>
      <c r="AA49" s="249"/>
      <c r="AB49" s="249"/>
      <c r="AC49" s="249"/>
      <c r="AD49" s="249"/>
      <c r="AE49" s="249"/>
      <c r="AF49" s="249"/>
      <c r="AG49" s="249"/>
      <c r="AH49" s="249"/>
      <c r="AI49" s="249"/>
      <c r="AJ49" s="249"/>
      <c r="AK49" s="249"/>
      <c r="AL49" s="249"/>
      <c r="AM49" s="304">
        <f t="shared" si="3"/>
        <v>0</v>
      </c>
      <c r="AN49" s="305"/>
      <c r="AO49" s="304" t="str">
        <f>IFERROR(VLOOKUP($AN49,国籍等!$D$2:$E$202,2,1),"001")</f>
        <v>001</v>
      </c>
      <c r="AP49" s="305"/>
      <c r="AQ49" s="304" t="str">
        <f>IFERROR(VLOOKUP($AP49,国籍等!$A$2:$B$13,2,0),"")</f>
        <v/>
      </c>
      <c r="AR49" s="251"/>
      <c r="AS49" s="251"/>
      <c r="AT49" s="305"/>
      <c r="AU49" s="242"/>
      <c r="AV49" s="242"/>
      <c r="AW49" s="242"/>
      <c r="AX49" s="242"/>
      <c r="AY49" s="242"/>
      <c r="AZ49" s="242"/>
      <c r="BA49" s="242"/>
      <c r="BB49" s="296"/>
      <c r="BC49" s="238">
        <f t="shared" si="5"/>
        <v>44</v>
      </c>
    </row>
    <row r="50" spans="1:55" s="307" customFormat="1" ht="84.95" customHeight="1">
      <c r="A50" s="238">
        <v>45</v>
      </c>
      <c r="B50" s="237"/>
      <c r="C50" s="297" t="str">
        <f t="shared" si="1"/>
        <v/>
      </c>
      <c r="D50" s="239" t="str">
        <f>IFERROR(VLOOKUP($B50,職名・負担経費・単価!$A$2:$B$8,2,FALSE),"")</f>
        <v/>
      </c>
      <c r="E50" s="316"/>
      <c r="F50" s="316"/>
      <c r="G50" s="316"/>
      <c r="H50" s="294" t="str">
        <f>IFERROR(VLOOKUP($F50,部局名称!$D$1:$E$35,2,0),"")</f>
        <v/>
      </c>
      <c r="I50" s="282" t="str">
        <f>IFERROR(VLOOKUP($G50,部局名称!I:J,2,FALSE),"")</f>
        <v/>
      </c>
      <c r="J50" s="298"/>
      <c r="K50" s="299"/>
      <c r="L50" s="300"/>
      <c r="M50" s="241"/>
      <c r="N50" s="240"/>
      <c r="O50" s="242"/>
      <c r="P50" s="301"/>
      <c r="Q50" s="302"/>
      <c r="R50" s="242"/>
      <c r="S50" s="344"/>
      <c r="T50" s="249"/>
      <c r="U50" s="249"/>
      <c r="V50" s="242"/>
      <c r="W50" s="243" t="str">
        <f ca="1">IF($V50="未定","",IFERROR(VLOOKUP($V50,負担経費:経費コード,2,0),""))</f>
        <v/>
      </c>
      <c r="X50" s="303"/>
      <c r="Y50" s="303"/>
      <c r="Z50" s="297" t="str">
        <f t="shared" si="4"/>
        <v/>
      </c>
      <c r="AA50" s="249"/>
      <c r="AB50" s="249"/>
      <c r="AC50" s="249"/>
      <c r="AD50" s="249"/>
      <c r="AE50" s="249"/>
      <c r="AF50" s="249"/>
      <c r="AG50" s="249"/>
      <c r="AH50" s="249"/>
      <c r="AI50" s="249"/>
      <c r="AJ50" s="249"/>
      <c r="AK50" s="249"/>
      <c r="AL50" s="249"/>
      <c r="AM50" s="304">
        <f t="shared" si="3"/>
        <v>0</v>
      </c>
      <c r="AN50" s="305"/>
      <c r="AO50" s="304" t="str">
        <f>IFERROR(VLOOKUP($AN50,国籍等!$D$2:$E$202,2,1),"001")</f>
        <v>001</v>
      </c>
      <c r="AP50" s="305"/>
      <c r="AQ50" s="304" t="str">
        <f>IFERROR(VLOOKUP($AP50,国籍等!$A$2:$B$13,2,0),"")</f>
        <v/>
      </c>
      <c r="AR50" s="251"/>
      <c r="AS50" s="251"/>
      <c r="AT50" s="305"/>
      <c r="AU50" s="242"/>
      <c r="AV50" s="242"/>
      <c r="AW50" s="242"/>
      <c r="AX50" s="242"/>
      <c r="AY50" s="242"/>
      <c r="AZ50" s="242"/>
      <c r="BA50" s="242"/>
      <c r="BB50" s="296"/>
      <c r="BC50" s="238">
        <f t="shared" si="5"/>
        <v>45</v>
      </c>
    </row>
    <row r="51" spans="1:55" s="307" customFormat="1" ht="84.95" customHeight="1">
      <c r="A51" s="238">
        <v>46</v>
      </c>
      <c r="B51" s="237"/>
      <c r="C51" s="297" t="str">
        <f t="shared" si="1"/>
        <v/>
      </c>
      <c r="D51" s="239" t="str">
        <f>IFERROR(VLOOKUP($B51,職名・負担経費・単価!$A$2:$B$8,2,FALSE),"")</f>
        <v/>
      </c>
      <c r="E51" s="316"/>
      <c r="F51" s="316"/>
      <c r="G51" s="316"/>
      <c r="H51" s="294" t="str">
        <f>IFERROR(VLOOKUP($F51,部局名称!$D$1:$E$35,2,0),"")</f>
        <v/>
      </c>
      <c r="I51" s="282" t="str">
        <f>IFERROR(VLOOKUP($G51,部局名称!I:J,2,FALSE),"")</f>
        <v/>
      </c>
      <c r="J51" s="298"/>
      <c r="K51" s="299"/>
      <c r="L51" s="300"/>
      <c r="M51" s="241"/>
      <c r="N51" s="240"/>
      <c r="O51" s="242"/>
      <c r="P51" s="301"/>
      <c r="Q51" s="302"/>
      <c r="R51" s="242"/>
      <c r="S51" s="344"/>
      <c r="T51" s="249"/>
      <c r="U51" s="249"/>
      <c r="V51" s="242"/>
      <c r="W51" s="243" t="str">
        <f ca="1">IF($V51="未定","",IFERROR(VLOOKUP($V51,負担経費:経費コード,2,0),""))</f>
        <v/>
      </c>
      <c r="X51" s="303"/>
      <c r="Y51" s="303"/>
      <c r="Z51" s="297" t="str">
        <f t="shared" si="4"/>
        <v/>
      </c>
      <c r="AA51" s="249"/>
      <c r="AB51" s="249"/>
      <c r="AC51" s="249"/>
      <c r="AD51" s="249"/>
      <c r="AE51" s="249"/>
      <c r="AF51" s="249"/>
      <c r="AG51" s="249"/>
      <c r="AH51" s="249"/>
      <c r="AI51" s="249"/>
      <c r="AJ51" s="249"/>
      <c r="AK51" s="249"/>
      <c r="AL51" s="249"/>
      <c r="AM51" s="304">
        <f t="shared" si="3"/>
        <v>0</v>
      </c>
      <c r="AN51" s="305"/>
      <c r="AO51" s="304" t="str">
        <f>IFERROR(VLOOKUP($AN51,国籍等!$D$2:$E$202,2,1),"001")</f>
        <v>001</v>
      </c>
      <c r="AP51" s="305"/>
      <c r="AQ51" s="304" t="str">
        <f>IFERROR(VLOOKUP($AP51,国籍等!$A$2:$B$13,2,0),"")</f>
        <v/>
      </c>
      <c r="AR51" s="251"/>
      <c r="AS51" s="251"/>
      <c r="AT51" s="305"/>
      <c r="AU51" s="242"/>
      <c r="AV51" s="242"/>
      <c r="AW51" s="242"/>
      <c r="AX51" s="242"/>
      <c r="AY51" s="242"/>
      <c r="AZ51" s="242"/>
      <c r="BA51" s="242"/>
      <c r="BB51" s="296"/>
      <c r="BC51" s="238">
        <f t="shared" si="5"/>
        <v>46</v>
      </c>
    </row>
    <row r="52" spans="1:55" s="307" customFormat="1" ht="84.95" customHeight="1">
      <c r="A52" s="238">
        <v>47</v>
      </c>
      <c r="B52" s="237"/>
      <c r="C52" s="297" t="str">
        <f t="shared" si="1"/>
        <v/>
      </c>
      <c r="D52" s="239" t="str">
        <f>IFERROR(VLOOKUP($B52,職名・負担経費・単価!$A$2:$B$8,2,FALSE),"")</f>
        <v/>
      </c>
      <c r="E52" s="316"/>
      <c r="F52" s="316"/>
      <c r="G52" s="316"/>
      <c r="H52" s="294" t="str">
        <f>IFERROR(VLOOKUP($F52,部局名称!$D$1:$E$35,2,0),"")</f>
        <v/>
      </c>
      <c r="I52" s="282" t="str">
        <f>IFERROR(VLOOKUP($G52,部局名称!I:J,2,FALSE),"")</f>
        <v/>
      </c>
      <c r="J52" s="298"/>
      <c r="K52" s="299"/>
      <c r="L52" s="300"/>
      <c r="M52" s="241"/>
      <c r="N52" s="240"/>
      <c r="O52" s="242"/>
      <c r="P52" s="301"/>
      <c r="Q52" s="302"/>
      <c r="R52" s="242"/>
      <c r="S52" s="344"/>
      <c r="T52" s="249"/>
      <c r="U52" s="249"/>
      <c r="V52" s="242"/>
      <c r="W52" s="243" t="str">
        <f ca="1">IF($V52="未定","",IFERROR(VLOOKUP($V52,負担経費:経費コード,2,0),""))</f>
        <v/>
      </c>
      <c r="X52" s="303"/>
      <c r="Y52" s="303"/>
      <c r="Z52" s="297" t="str">
        <f t="shared" si="4"/>
        <v/>
      </c>
      <c r="AA52" s="249"/>
      <c r="AB52" s="249"/>
      <c r="AC52" s="249"/>
      <c r="AD52" s="249"/>
      <c r="AE52" s="249"/>
      <c r="AF52" s="249"/>
      <c r="AG52" s="249"/>
      <c r="AH52" s="249"/>
      <c r="AI52" s="249"/>
      <c r="AJ52" s="249"/>
      <c r="AK52" s="249"/>
      <c r="AL52" s="249"/>
      <c r="AM52" s="304">
        <f t="shared" si="3"/>
        <v>0</v>
      </c>
      <c r="AN52" s="305"/>
      <c r="AO52" s="304" t="str">
        <f>IFERROR(VLOOKUP($AN52,国籍等!$D$2:$E$202,2,1),"001")</f>
        <v>001</v>
      </c>
      <c r="AP52" s="305"/>
      <c r="AQ52" s="304" t="str">
        <f>IFERROR(VLOOKUP($AP52,国籍等!$A$2:$B$13,2,0),"")</f>
        <v/>
      </c>
      <c r="AR52" s="251"/>
      <c r="AS52" s="251"/>
      <c r="AT52" s="305"/>
      <c r="AU52" s="242"/>
      <c r="AV52" s="242"/>
      <c r="AW52" s="242"/>
      <c r="AX52" s="242"/>
      <c r="AY52" s="242"/>
      <c r="AZ52" s="242"/>
      <c r="BA52" s="242"/>
      <c r="BB52" s="296"/>
      <c r="BC52" s="238">
        <f t="shared" si="5"/>
        <v>47</v>
      </c>
    </row>
    <row r="53" spans="1:55" s="307" customFormat="1" ht="84.95" customHeight="1">
      <c r="A53" s="238">
        <v>48</v>
      </c>
      <c r="B53" s="237"/>
      <c r="C53" s="297" t="str">
        <f t="shared" si="1"/>
        <v/>
      </c>
      <c r="D53" s="239" t="str">
        <f>IFERROR(VLOOKUP($B53,職名・負担経費・単価!$A$2:$B$8,2,FALSE),"")</f>
        <v/>
      </c>
      <c r="E53" s="316"/>
      <c r="F53" s="316"/>
      <c r="G53" s="316"/>
      <c r="H53" s="294" t="str">
        <f>IFERROR(VLOOKUP($F53,部局名称!$D$1:$E$35,2,0),"")</f>
        <v/>
      </c>
      <c r="I53" s="282" t="str">
        <f>IFERROR(VLOOKUP($G53,部局名称!I:J,2,FALSE),"")</f>
        <v/>
      </c>
      <c r="J53" s="298"/>
      <c r="K53" s="299"/>
      <c r="L53" s="300"/>
      <c r="M53" s="241"/>
      <c r="N53" s="240"/>
      <c r="O53" s="242"/>
      <c r="P53" s="301"/>
      <c r="Q53" s="302"/>
      <c r="R53" s="242"/>
      <c r="S53" s="344"/>
      <c r="T53" s="249"/>
      <c r="U53" s="249"/>
      <c r="V53" s="242"/>
      <c r="W53" s="243" t="str">
        <f ca="1">IF($V53="未定","",IFERROR(VLOOKUP($V53,負担経費:経費コード,2,0),""))</f>
        <v/>
      </c>
      <c r="X53" s="303"/>
      <c r="Y53" s="303"/>
      <c r="Z53" s="297" t="str">
        <f t="shared" si="4"/>
        <v/>
      </c>
      <c r="AA53" s="249"/>
      <c r="AB53" s="249"/>
      <c r="AC53" s="249"/>
      <c r="AD53" s="249"/>
      <c r="AE53" s="249"/>
      <c r="AF53" s="249"/>
      <c r="AG53" s="249"/>
      <c r="AH53" s="249"/>
      <c r="AI53" s="249"/>
      <c r="AJ53" s="249"/>
      <c r="AK53" s="249"/>
      <c r="AL53" s="249"/>
      <c r="AM53" s="304">
        <f t="shared" si="3"/>
        <v>0</v>
      </c>
      <c r="AN53" s="305"/>
      <c r="AO53" s="304" t="str">
        <f>IFERROR(VLOOKUP($AN53,国籍等!$D$2:$E$202,2,1),"001")</f>
        <v>001</v>
      </c>
      <c r="AP53" s="305"/>
      <c r="AQ53" s="304" t="str">
        <f>IFERROR(VLOOKUP($AP53,国籍等!$A$2:$B$13,2,0),"")</f>
        <v/>
      </c>
      <c r="AR53" s="251"/>
      <c r="AS53" s="251"/>
      <c r="AT53" s="305"/>
      <c r="AU53" s="242"/>
      <c r="AV53" s="242"/>
      <c r="AW53" s="242"/>
      <c r="AX53" s="242"/>
      <c r="AY53" s="242"/>
      <c r="AZ53" s="242"/>
      <c r="BA53" s="242"/>
      <c r="BB53" s="296"/>
      <c r="BC53" s="238">
        <f t="shared" si="5"/>
        <v>48</v>
      </c>
    </row>
    <row r="54" spans="1:55" s="307" customFormat="1" ht="84.95" customHeight="1">
      <c r="A54" s="238">
        <v>49</v>
      </c>
      <c r="B54" s="237"/>
      <c r="C54" s="297" t="str">
        <f t="shared" si="1"/>
        <v/>
      </c>
      <c r="D54" s="239" t="str">
        <f>IFERROR(VLOOKUP($B54,職名・負担経費・単価!$A$2:$B$8,2,FALSE),"")</f>
        <v/>
      </c>
      <c r="E54" s="316"/>
      <c r="F54" s="316"/>
      <c r="G54" s="316"/>
      <c r="H54" s="294" t="str">
        <f>IFERROR(VLOOKUP($F54,部局名称!$D$1:$E$35,2,0),"")</f>
        <v/>
      </c>
      <c r="I54" s="282" t="str">
        <f>IFERROR(VLOOKUP($G54,部局名称!I:J,2,FALSE),"")</f>
        <v/>
      </c>
      <c r="J54" s="298"/>
      <c r="K54" s="299"/>
      <c r="L54" s="300"/>
      <c r="M54" s="241"/>
      <c r="N54" s="240"/>
      <c r="O54" s="242"/>
      <c r="P54" s="301"/>
      <c r="Q54" s="302"/>
      <c r="R54" s="242"/>
      <c r="S54" s="344"/>
      <c r="T54" s="249"/>
      <c r="U54" s="249"/>
      <c r="V54" s="242"/>
      <c r="W54" s="243" t="str">
        <f ca="1">IF($V54="未定","",IFERROR(VLOOKUP($V54,負担経費:経費コード,2,0),""))</f>
        <v/>
      </c>
      <c r="X54" s="303"/>
      <c r="Y54" s="303"/>
      <c r="Z54" s="297" t="str">
        <f t="shared" si="4"/>
        <v/>
      </c>
      <c r="AA54" s="249"/>
      <c r="AB54" s="249"/>
      <c r="AC54" s="249"/>
      <c r="AD54" s="249"/>
      <c r="AE54" s="249"/>
      <c r="AF54" s="249"/>
      <c r="AG54" s="249"/>
      <c r="AH54" s="249"/>
      <c r="AI54" s="249"/>
      <c r="AJ54" s="249"/>
      <c r="AK54" s="249"/>
      <c r="AL54" s="249"/>
      <c r="AM54" s="304">
        <f t="shared" si="3"/>
        <v>0</v>
      </c>
      <c r="AN54" s="305"/>
      <c r="AO54" s="304" t="str">
        <f>IFERROR(VLOOKUP($AN54,国籍等!$D$2:$E$202,2,1),"001")</f>
        <v>001</v>
      </c>
      <c r="AP54" s="305"/>
      <c r="AQ54" s="304" t="str">
        <f>IFERROR(VLOOKUP($AP54,国籍等!$A$2:$B$13,2,0),"")</f>
        <v/>
      </c>
      <c r="AR54" s="251"/>
      <c r="AS54" s="251"/>
      <c r="AT54" s="305"/>
      <c r="AU54" s="242"/>
      <c r="AV54" s="242"/>
      <c r="AW54" s="242"/>
      <c r="AX54" s="242"/>
      <c r="AY54" s="242"/>
      <c r="AZ54" s="242"/>
      <c r="BA54" s="242"/>
      <c r="BB54" s="296"/>
      <c r="BC54" s="238">
        <f t="shared" si="5"/>
        <v>49</v>
      </c>
    </row>
    <row r="55" spans="1:55" s="307" customFormat="1" ht="84.95" customHeight="1">
      <c r="A55" s="238">
        <v>50</v>
      </c>
      <c r="B55" s="237"/>
      <c r="C55" s="297" t="str">
        <f t="shared" si="1"/>
        <v/>
      </c>
      <c r="D55" s="239" t="str">
        <f>IFERROR(VLOOKUP($B55,職名・負担経費・単価!$A$2:$B$8,2,FALSE),"")</f>
        <v/>
      </c>
      <c r="E55" s="316"/>
      <c r="F55" s="316"/>
      <c r="G55" s="316"/>
      <c r="H55" s="294" t="str">
        <f>IFERROR(VLOOKUP($F55,部局名称!$D$1:$E$35,2,0),"")</f>
        <v/>
      </c>
      <c r="I55" s="282" t="str">
        <f>IFERROR(VLOOKUP($G55,部局名称!I:J,2,FALSE),"")</f>
        <v/>
      </c>
      <c r="J55" s="298"/>
      <c r="K55" s="299"/>
      <c r="L55" s="300"/>
      <c r="M55" s="241"/>
      <c r="N55" s="240"/>
      <c r="O55" s="242"/>
      <c r="P55" s="301"/>
      <c r="Q55" s="302"/>
      <c r="R55" s="242"/>
      <c r="S55" s="344"/>
      <c r="T55" s="249"/>
      <c r="U55" s="249"/>
      <c r="V55" s="242"/>
      <c r="W55" s="243" t="str">
        <f ca="1">IF($V55="未定","",IFERROR(VLOOKUP($V55,負担経費:経費コード,2,0),""))</f>
        <v/>
      </c>
      <c r="X55" s="303"/>
      <c r="Y55" s="303"/>
      <c r="Z55" s="297" t="str">
        <f t="shared" si="4"/>
        <v/>
      </c>
      <c r="AA55" s="249"/>
      <c r="AB55" s="249"/>
      <c r="AC55" s="249"/>
      <c r="AD55" s="249"/>
      <c r="AE55" s="249"/>
      <c r="AF55" s="249"/>
      <c r="AG55" s="249"/>
      <c r="AH55" s="249"/>
      <c r="AI55" s="249"/>
      <c r="AJ55" s="249"/>
      <c r="AK55" s="249"/>
      <c r="AL55" s="249"/>
      <c r="AM55" s="304">
        <f t="shared" si="3"/>
        <v>0</v>
      </c>
      <c r="AN55" s="305"/>
      <c r="AO55" s="304" t="str">
        <f>IFERROR(VLOOKUP($AN55,国籍等!$D$2:$E$202,2,1),"001")</f>
        <v>001</v>
      </c>
      <c r="AP55" s="305"/>
      <c r="AQ55" s="304" t="str">
        <f>IFERROR(VLOOKUP($AP55,国籍等!$A$2:$B$13,2,0),"")</f>
        <v/>
      </c>
      <c r="AR55" s="251"/>
      <c r="AS55" s="251"/>
      <c r="AT55" s="305"/>
      <c r="AU55" s="242"/>
      <c r="AV55" s="242"/>
      <c r="AW55" s="242"/>
      <c r="AX55" s="242"/>
      <c r="AY55" s="242"/>
      <c r="AZ55" s="242"/>
      <c r="BA55" s="242"/>
      <c r="BB55" s="296"/>
      <c r="BC55" s="238">
        <f t="shared" si="5"/>
        <v>50</v>
      </c>
    </row>
    <row r="56" spans="1:55" s="307" customFormat="1" ht="84.95" customHeight="1">
      <c r="A56" s="238">
        <v>51</v>
      </c>
      <c r="B56" s="237"/>
      <c r="C56" s="297" t="str">
        <f t="shared" si="1"/>
        <v/>
      </c>
      <c r="D56" s="239" t="str">
        <f>IFERROR(VLOOKUP($B56,職名・負担経費・単価!$A$2:$B$8,2,FALSE),"")</f>
        <v/>
      </c>
      <c r="E56" s="316"/>
      <c r="F56" s="316"/>
      <c r="G56" s="316"/>
      <c r="H56" s="294" t="str">
        <f>IFERROR(VLOOKUP($F56,部局名称!$D$1:$E$35,2,0),"")</f>
        <v/>
      </c>
      <c r="I56" s="282" t="str">
        <f>IFERROR(VLOOKUP($G56,部局名称!I:J,2,FALSE),"")</f>
        <v/>
      </c>
      <c r="J56" s="298"/>
      <c r="K56" s="299"/>
      <c r="L56" s="300"/>
      <c r="M56" s="241"/>
      <c r="N56" s="240"/>
      <c r="O56" s="242"/>
      <c r="P56" s="301"/>
      <c r="Q56" s="302"/>
      <c r="R56" s="242"/>
      <c r="S56" s="344"/>
      <c r="T56" s="249"/>
      <c r="U56" s="249"/>
      <c r="V56" s="242"/>
      <c r="W56" s="243" t="str">
        <f ca="1">IF($V56="未定","",IFERROR(VLOOKUP($V56,負担経費:経費コード,2,0),""))</f>
        <v/>
      </c>
      <c r="X56" s="303"/>
      <c r="Y56" s="303"/>
      <c r="Z56" s="297" t="str">
        <f t="shared" si="4"/>
        <v/>
      </c>
      <c r="AA56" s="249"/>
      <c r="AB56" s="249"/>
      <c r="AC56" s="249"/>
      <c r="AD56" s="249"/>
      <c r="AE56" s="249"/>
      <c r="AF56" s="249"/>
      <c r="AG56" s="249"/>
      <c r="AH56" s="249"/>
      <c r="AI56" s="249"/>
      <c r="AJ56" s="249"/>
      <c r="AK56" s="249"/>
      <c r="AL56" s="249"/>
      <c r="AM56" s="304">
        <f t="shared" si="3"/>
        <v>0</v>
      </c>
      <c r="AN56" s="305"/>
      <c r="AO56" s="304" t="str">
        <f>IFERROR(VLOOKUP($AN56,国籍等!$D$2:$E$202,2,1),"001")</f>
        <v>001</v>
      </c>
      <c r="AP56" s="305"/>
      <c r="AQ56" s="304" t="str">
        <f>IFERROR(VLOOKUP($AP56,国籍等!$A$2:$B$13,2,0),"")</f>
        <v/>
      </c>
      <c r="AR56" s="251"/>
      <c r="AS56" s="251"/>
      <c r="AT56" s="305"/>
      <c r="AU56" s="242"/>
      <c r="AV56" s="242"/>
      <c r="AW56" s="242"/>
      <c r="AX56" s="242"/>
      <c r="AY56" s="242"/>
      <c r="AZ56" s="242"/>
      <c r="BA56" s="242"/>
      <c r="BB56" s="296"/>
      <c r="BC56" s="238">
        <f t="shared" si="5"/>
        <v>51</v>
      </c>
    </row>
    <row r="57" spans="1:55" s="307" customFormat="1" ht="84.95" customHeight="1">
      <c r="A57" s="238">
        <v>52</v>
      </c>
      <c r="B57" s="237"/>
      <c r="C57" s="297" t="str">
        <f t="shared" si="1"/>
        <v/>
      </c>
      <c r="D57" s="239" t="str">
        <f>IFERROR(VLOOKUP($B57,職名・負担経費・単価!$A$2:$B$8,2,FALSE),"")</f>
        <v/>
      </c>
      <c r="E57" s="316"/>
      <c r="F57" s="316"/>
      <c r="G57" s="316"/>
      <c r="H57" s="294" t="str">
        <f>IFERROR(VLOOKUP($F57,部局名称!$D$1:$E$35,2,0),"")</f>
        <v/>
      </c>
      <c r="I57" s="282" t="str">
        <f>IFERROR(VLOOKUP($G57,部局名称!I:J,2,FALSE),"")</f>
        <v/>
      </c>
      <c r="J57" s="298"/>
      <c r="K57" s="299"/>
      <c r="L57" s="300"/>
      <c r="M57" s="241"/>
      <c r="N57" s="240"/>
      <c r="O57" s="242"/>
      <c r="P57" s="301"/>
      <c r="Q57" s="302"/>
      <c r="R57" s="242"/>
      <c r="S57" s="344"/>
      <c r="T57" s="249"/>
      <c r="U57" s="249"/>
      <c r="V57" s="242"/>
      <c r="W57" s="243" t="str">
        <f ca="1">IF($V57="未定","",IFERROR(VLOOKUP($V57,負担経費:経費コード,2,0),""))</f>
        <v/>
      </c>
      <c r="X57" s="303"/>
      <c r="Y57" s="303"/>
      <c r="Z57" s="297" t="str">
        <f t="shared" si="4"/>
        <v/>
      </c>
      <c r="AA57" s="249"/>
      <c r="AB57" s="249"/>
      <c r="AC57" s="249"/>
      <c r="AD57" s="249"/>
      <c r="AE57" s="249"/>
      <c r="AF57" s="249"/>
      <c r="AG57" s="249"/>
      <c r="AH57" s="249"/>
      <c r="AI57" s="249"/>
      <c r="AJ57" s="249"/>
      <c r="AK57" s="249"/>
      <c r="AL57" s="249"/>
      <c r="AM57" s="304">
        <f t="shared" si="3"/>
        <v>0</v>
      </c>
      <c r="AN57" s="305"/>
      <c r="AO57" s="304" t="str">
        <f>IFERROR(VLOOKUP($AN57,国籍等!$D$2:$E$202,2,1),"001")</f>
        <v>001</v>
      </c>
      <c r="AP57" s="305"/>
      <c r="AQ57" s="304" t="str">
        <f>IFERROR(VLOOKUP($AP57,国籍等!$A$2:$B$13,2,0),"")</f>
        <v/>
      </c>
      <c r="AR57" s="251"/>
      <c r="AS57" s="251"/>
      <c r="AT57" s="305"/>
      <c r="AU57" s="242"/>
      <c r="AV57" s="242"/>
      <c r="AW57" s="242"/>
      <c r="AX57" s="242"/>
      <c r="AY57" s="242"/>
      <c r="AZ57" s="242"/>
      <c r="BA57" s="242"/>
      <c r="BB57" s="296"/>
      <c r="BC57" s="238">
        <f t="shared" si="5"/>
        <v>52</v>
      </c>
    </row>
    <row r="58" spans="1:55" s="307" customFormat="1" ht="84.95" customHeight="1">
      <c r="A58" s="238">
        <v>53</v>
      </c>
      <c r="B58" s="237"/>
      <c r="C58" s="297" t="str">
        <f t="shared" si="1"/>
        <v/>
      </c>
      <c r="D58" s="239" t="str">
        <f>IFERROR(VLOOKUP($B58,職名・負担経費・単価!$A$2:$B$8,2,FALSE),"")</f>
        <v/>
      </c>
      <c r="E58" s="316"/>
      <c r="F58" s="316"/>
      <c r="G58" s="316"/>
      <c r="H58" s="294" t="str">
        <f>IFERROR(VLOOKUP($F58,部局名称!$D$1:$E$35,2,0),"")</f>
        <v/>
      </c>
      <c r="I58" s="282" t="str">
        <f>IFERROR(VLOOKUP($G58,部局名称!I:J,2,FALSE),"")</f>
        <v/>
      </c>
      <c r="J58" s="298"/>
      <c r="K58" s="299"/>
      <c r="L58" s="300"/>
      <c r="M58" s="241"/>
      <c r="N58" s="240"/>
      <c r="O58" s="242"/>
      <c r="P58" s="301"/>
      <c r="Q58" s="302"/>
      <c r="R58" s="242"/>
      <c r="S58" s="344"/>
      <c r="T58" s="249"/>
      <c r="U58" s="249"/>
      <c r="V58" s="242"/>
      <c r="W58" s="243" t="str">
        <f ca="1">IF($V58="未定","",IFERROR(VLOOKUP($V58,負担経費:経費コード,2,0),""))</f>
        <v/>
      </c>
      <c r="X58" s="303"/>
      <c r="Y58" s="303"/>
      <c r="Z58" s="297" t="str">
        <f t="shared" si="4"/>
        <v/>
      </c>
      <c r="AA58" s="249"/>
      <c r="AB58" s="249"/>
      <c r="AC58" s="249"/>
      <c r="AD58" s="249"/>
      <c r="AE58" s="249"/>
      <c r="AF58" s="249"/>
      <c r="AG58" s="249"/>
      <c r="AH58" s="249"/>
      <c r="AI58" s="249"/>
      <c r="AJ58" s="249"/>
      <c r="AK58" s="249"/>
      <c r="AL58" s="249"/>
      <c r="AM58" s="304">
        <f t="shared" si="3"/>
        <v>0</v>
      </c>
      <c r="AN58" s="305"/>
      <c r="AO58" s="304" t="str">
        <f>IFERROR(VLOOKUP($AN58,国籍等!$D$2:$E$202,2,1),"001")</f>
        <v>001</v>
      </c>
      <c r="AP58" s="305"/>
      <c r="AQ58" s="304" t="str">
        <f>IFERROR(VLOOKUP($AP58,国籍等!$A$2:$B$13,2,0),"")</f>
        <v/>
      </c>
      <c r="AR58" s="251"/>
      <c r="AS58" s="251"/>
      <c r="AT58" s="305"/>
      <c r="AU58" s="242"/>
      <c r="AV58" s="242"/>
      <c r="AW58" s="242"/>
      <c r="AX58" s="242"/>
      <c r="AY58" s="242"/>
      <c r="AZ58" s="242"/>
      <c r="BA58" s="242"/>
      <c r="BB58" s="296"/>
      <c r="BC58" s="238">
        <f t="shared" si="5"/>
        <v>53</v>
      </c>
    </row>
    <row r="59" spans="1:55" s="307" customFormat="1" ht="84.95" customHeight="1">
      <c r="A59" s="238">
        <v>54</v>
      </c>
      <c r="B59" s="237"/>
      <c r="C59" s="297" t="str">
        <f t="shared" si="1"/>
        <v/>
      </c>
      <c r="D59" s="239" t="str">
        <f>IFERROR(VLOOKUP($B59,職名・負担経費・単価!$A$2:$B$8,2,FALSE),"")</f>
        <v/>
      </c>
      <c r="E59" s="316"/>
      <c r="F59" s="316"/>
      <c r="G59" s="316"/>
      <c r="H59" s="294" t="str">
        <f>IFERROR(VLOOKUP($F59,部局名称!$D$1:$E$35,2,0),"")</f>
        <v/>
      </c>
      <c r="I59" s="282" t="str">
        <f>IFERROR(VLOOKUP($G59,部局名称!I:J,2,FALSE),"")</f>
        <v/>
      </c>
      <c r="J59" s="298"/>
      <c r="K59" s="299"/>
      <c r="L59" s="300"/>
      <c r="M59" s="241"/>
      <c r="N59" s="240"/>
      <c r="O59" s="242"/>
      <c r="P59" s="301"/>
      <c r="Q59" s="302"/>
      <c r="R59" s="242"/>
      <c r="S59" s="344"/>
      <c r="T59" s="249"/>
      <c r="U59" s="249"/>
      <c r="V59" s="242"/>
      <c r="W59" s="243" t="str">
        <f ca="1">IF($V59="未定","",IFERROR(VLOOKUP($V59,負担経費:経費コード,2,0),""))</f>
        <v/>
      </c>
      <c r="X59" s="303"/>
      <c r="Y59" s="303"/>
      <c r="Z59" s="297" t="str">
        <f t="shared" si="4"/>
        <v/>
      </c>
      <c r="AA59" s="249"/>
      <c r="AB59" s="249"/>
      <c r="AC59" s="249"/>
      <c r="AD59" s="249"/>
      <c r="AE59" s="249"/>
      <c r="AF59" s="249"/>
      <c r="AG59" s="249"/>
      <c r="AH59" s="249"/>
      <c r="AI59" s="249"/>
      <c r="AJ59" s="249"/>
      <c r="AK59" s="249"/>
      <c r="AL59" s="249"/>
      <c r="AM59" s="304">
        <f t="shared" si="3"/>
        <v>0</v>
      </c>
      <c r="AN59" s="305"/>
      <c r="AO59" s="304" t="str">
        <f>IFERROR(VLOOKUP($AN59,国籍等!$D$2:$E$202,2,1),"001")</f>
        <v>001</v>
      </c>
      <c r="AP59" s="305"/>
      <c r="AQ59" s="304" t="str">
        <f>IFERROR(VLOOKUP($AP59,国籍等!$A$2:$B$13,2,0),"")</f>
        <v/>
      </c>
      <c r="AR59" s="251"/>
      <c r="AS59" s="251"/>
      <c r="AT59" s="305"/>
      <c r="AU59" s="242"/>
      <c r="AV59" s="242"/>
      <c r="AW59" s="242"/>
      <c r="AX59" s="242"/>
      <c r="AY59" s="242"/>
      <c r="AZ59" s="242"/>
      <c r="BA59" s="242"/>
      <c r="BB59" s="296"/>
      <c r="BC59" s="238">
        <f t="shared" si="5"/>
        <v>54</v>
      </c>
    </row>
    <row r="60" spans="1:55" s="307" customFormat="1" ht="84.95" customHeight="1">
      <c r="A60" s="238">
        <v>55</v>
      </c>
      <c r="B60" s="237"/>
      <c r="C60" s="297" t="str">
        <f t="shared" si="1"/>
        <v/>
      </c>
      <c r="D60" s="239" t="str">
        <f>IFERROR(VLOOKUP($B60,職名・負担経費・単価!$A$2:$B$8,2,FALSE),"")</f>
        <v/>
      </c>
      <c r="E60" s="316"/>
      <c r="F60" s="316"/>
      <c r="G60" s="316"/>
      <c r="H60" s="294" t="str">
        <f>IFERROR(VLOOKUP($F60,部局名称!$D$1:$E$35,2,0),"")</f>
        <v/>
      </c>
      <c r="I60" s="282" t="str">
        <f>IFERROR(VLOOKUP($G60,部局名称!I:J,2,FALSE),"")</f>
        <v/>
      </c>
      <c r="J60" s="298"/>
      <c r="K60" s="299"/>
      <c r="L60" s="300"/>
      <c r="M60" s="241"/>
      <c r="N60" s="240"/>
      <c r="O60" s="242"/>
      <c r="P60" s="301"/>
      <c r="Q60" s="302"/>
      <c r="R60" s="242"/>
      <c r="S60" s="344"/>
      <c r="T60" s="249"/>
      <c r="U60" s="249"/>
      <c r="V60" s="242"/>
      <c r="W60" s="243" t="str">
        <f ca="1">IF($V60="未定","",IFERROR(VLOOKUP($V60,負担経費:経費コード,2,0),""))</f>
        <v/>
      </c>
      <c r="X60" s="303"/>
      <c r="Y60" s="303"/>
      <c r="Z60" s="297" t="str">
        <f t="shared" si="4"/>
        <v/>
      </c>
      <c r="AA60" s="249"/>
      <c r="AB60" s="249"/>
      <c r="AC60" s="249"/>
      <c r="AD60" s="249"/>
      <c r="AE60" s="249"/>
      <c r="AF60" s="249"/>
      <c r="AG60" s="249"/>
      <c r="AH60" s="249"/>
      <c r="AI60" s="249"/>
      <c r="AJ60" s="249"/>
      <c r="AK60" s="249"/>
      <c r="AL60" s="249"/>
      <c r="AM60" s="304">
        <f t="shared" si="3"/>
        <v>0</v>
      </c>
      <c r="AN60" s="305"/>
      <c r="AO60" s="304" t="str">
        <f>IFERROR(VLOOKUP($AN60,国籍等!$D$2:$E$202,2,1),"001")</f>
        <v>001</v>
      </c>
      <c r="AP60" s="305"/>
      <c r="AQ60" s="304" t="str">
        <f>IFERROR(VLOOKUP($AP60,国籍等!$A$2:$B$13,2,0),"")</f>
        <v/>
      </c>
      <c r="AR60" s="251"/>
      <c r="AS60" s="251"/>
      <c r="AT60" s="305"/>
      <c r="AU60" s="242"/>
      <c r="AV60" s="242"/>
      <c r="AW60" s="242"/>
      <c r="AX60" s="242"/>
      <c r="AY60" s="242"/>
      <c r="AZ60" s="242"/>
      <c r="BA60" s="242"/>
      <c r="BB60" s="296"/>
      <c r="BC60" s="238">
        <f t="shared" si="5"/>
        <v>55</v>
      </c>
    </row>
    <row r="61" spans="1:55" s="307" customFormat="1" ht="84.95" customHeight="1">
      <c r="A61" s="238">
        <v>56</v>
      </c>
      <c r="B61" s="237"/>
      <c r="C61" s="297" t="str">
        <f t="shared" si="1"/>
        <v/>
      </c>
      <c r="D61" s="239" t="str">
        <f>IFERROR(VLOOKUP($B61,職名・負担経費・単価!$A$2:$B$8,2,FALSE),"")</f>
        <v/>
      </c>
      <c r="E61" s="316"/>
      <c r="F61" s="316"/>
      <c r="G61" s="316"/>
      <c r="H61" s="294" t="str">
        <f>IFERROR(VLOOKUP($F61,部局名称!$D$1:$E$35,2,0),"")</f>
        <v/>
      </c>
      <c r="I61" s="282" t="str">
        <f>IFERROR(VLOOKUP($G61,部局名称!I:J,2,FALSE),"")</f>
        <v/>
      </c>
      <c r="J61" s="298"/>
      <c r="K61" s="299"/>
      <c r="L61" s="300"/>
      <c r="M61" s="241"/>
      <c r="N61" s="240"/>
      <c r="O61" s="242"/>
      <c r="P61" s="301"/>
      <c r="Q61" s="302"/>
      <c r="R61" s="242"/>
      <c r="S61" s="344"/>
      <c r="T61" s="249"/>
      <c r="U61" s="249"/>
      <c r="V61" s="242"/>
      <c r="W61" s="243" t="str">
        <f ca="1">IF($V61="未定","",IFERROR(VLOOKUP($V61,負担経費:経費コード,2,0),""))</f>
        <v/>
      </c>
      <c r="X61" s="303"/>
      <c r="Y61" s="303"/>
      <c r="Z61" s="297" t="str">
        <f t="shared" si="4"/>
        <v/>
      </c>
      <c r="AA61" s="249"/>
      <c r="AB61" s="249"/>
      <c r="AC61" s="249"/>
      <c r="AD61" s="249"/>
      <c r="AE61" s="249"/>
      <c r="AF61" s="249"/>
      <c r="AG61" s="249"/>
      <c r="AH61" s="249"/>
      <c r="AI61" s="249"/>
      <c r="AJ61" s="249"/>
      <c r="AK61" s="249"/>
      <c r="AL61" s="249"/>
      <c r="AM61" s="304">
        <f t="shared" si="3"/>
        <v>0</v>
      </c>
      <c r="AN61" s="305"/>
      <c r="AO61" s="304" t="str">
        <f>IFERROR(VLOOKUP($AN61,国籍等!$D$2:$E$202,2,1),"001")</f>
        <v>001</v>
      </c>
      <c r="AP61" s="305"/>
      <c r="AQ61" s="304" t="str">
        <f>IFERROR(VLOOKUP($AP61,国籍等!$A$2:$B$13,2,0),"")</f>
        <v/>
      </c>
      <c r="AR61" s="251"/>
      <c r="AS61" s="251"/>
      <c r="AT61" s="305"/>
      <c r="AU61" s="242"/>
      <c r="AV61" s="242"/>
      <c r="AW61" s="242"/>
      <c r="AX61" s="242"/>
      <c r="AY61" s="242"/>
      <c r="AZ61" s="242"/>
      <c r="BA61" s="242"/>
      <c r="BB61" s="296"/>
      <c r="BC61" s="238">
        <f t="shared" si="5"/>
        <v>56</v>
      </c>
    </row>
    <row r="62" spans="1:55" s="307" customFormat="1" ht="84.95" customHeight="1">
      <c r="A62" s="238">
        <v>57</v>
      </c>
      <c r="B62" s="237"/>
      <c r="C62" s="297" t="str">
        <f t="shared" si="1"/>
        <v/>
      </c>
      <c r="D62" s="239" t="str">
        <f>IFERROR(VLOOKUP($B62,職名・負担経費・単価!$A$2:$B$8,2,FALSE),"")</f>
        <v/>
      </c>
      <c r="E62" s="316"/>
      <c r="F62" s="316"/>
      <c r="G62" s="316"/>
      <c r="H62" s="294" t="str">
        <f>IFERROR(VLOOKUP($F62,部局名称!$D$1:$E$35,2,0),"")</f>
        <v/>
      </c>
      <c r="I62" s="282" t="str">
        <f>IFERROR(VLOOKUP($G62,部局名称!I:J,2,FALSE),"")</f>
        <v/>
      </c>
      <c r="J62" s="298"/>
      <c r="K62" s="299"/>
      <c r="L62" s="300"/>
      <c r="M62" s="241"/>
      <c r="N62" s="240"/>
      <c r="O62" s="242"/>
      <c r="P62" s="301"/>
      <c r="Q62" s="302"/>
      <c r="R62" s="242"/>
      <c r="S62" s="344"/>
      <c r="T62" s="249"/>
      <c r="U62" s="249"/>
      <c r="V62" s="242"/>
      <c r="W62" s="243" t="str">
        <f ca="1">IF($V62="未定","",IFERROR(VLOOKUP($V62,負担経費:経費コード,2,0),""))</f>
        <v/>
      </c>
      <c r="X62" s="303"/>
      <c r="Y62" s="303"/>
      <c r="Z62" s="297" t="str">
        <f t="shared" si="4"/>
        <v/>
      </c>
      <c r="AA62" s="249"/>
      <c r="AB62" s="249"/>
      <c r="AC62" s="249"/>
      <c r="AD62" s="249"/>
      <c r="AE62" s="249"/>
      <c r="AF62" s="249"/>
      <c r="AG62" s="249"/>
      <c r="AH62" s="249"/>
      <c r="AI62" s="249"/>
      <c r="AJ62" s="249"/>
      <c r="AK62" s="249"/>
      <c r="AL62" s="249"/>
      <c r="AM62" s="304">
        <f t="shared" si="3"/>
        <v>0</v>
      </c>
      <c r="AN62" s="305"/>
      <c r="AO62" s="304" t="str">
        <f>IFERROR(VLOOKUP($AN62,国籍等!$D$2:$E$202,2,1),"001")</f>
        <v>001</v>
      </c>
      <c r="AP62" s="305"/>
      <c r="AQ62" s="304" t="str">
        <f>IFERROR(VLOOKUP($AP62,国籍等!$A$2:$B$13,2,0),"")</f>
        <v/>
      </c>
      <c r="AR62" s="251"/>
      <c r="AS62" s="251"/>
      <c r="AT62" s="305"/>
      <c r="AU62" s="242"/>
      <c r="AV62" s="242"/>
      <c r="AW62" s="242"/>
      <c r="AX62" s="242"/>
      <c r="AY62" s="242"/>
      <c r="AZ62" s="242"/>
      <c r="BA62" s="242"/>
      <c r="BB62" s="296"/>
      <c r="BC62" s="238">
        <f t="shared" si="5"/>
        <v>57</v>
      </c>
    </row>
    <row r="63" spans="1:55" s="307" customFormat="1" ht="84.95" customHeight="1">
      <c r="A63" s="238">
        <v>58</v>
      </c>
      <c r="B63" s="237"/>
      <c r="C63" s="297" t="str">
        <f t="shared" si="1"/>
        <v/>
      </c>
      <c r="D63" s="239" t="str">
        <f>IFERROR(VLOOKUP($B63,職名・負担経費・単価!$A$2:$B$8,2,FALSE),"")</f>
        <v/>
      </c>
      <c r="E63" s="316"/>
      <c r="F63" s="316"/>
      <c r="G63" s="316"/>
      <c r="H63" s="294" t="str">
        <f>IFERROR(VLOOKUP($F63,部局名称!$D$1:$E$35,2,0),"")</f>
        <v/>
      </c>
      <c r="I63" s="282" t="str">
        <f>IFERROR(VLOOKUP($G63,部局名称!I:J,2,FALSE),"")</f>
        <v/>
      </c>
      <c r="J63" s="298"/>
      <c r="K63" s="299"/>
      <c r="L63" s="300"/>
      <c r="M63" s="241"/>
      <c r="N63" s="240"/>
      <c r="O63" s="242"/>
      <c r="P63" s="301"/>
      <c r="Q63" s="302"/>
      <c r="R63" s="242"/>
      <c r="S63" s="344"/>
      <c r="T63" s="249"/>
      <c r="U63" s="249"/>
      <c r="V63" s="242"/>
      <c r="W63" s="243" t="str">
        <f ca="1">IF($V63="未定","",IFERROR(VLOOKUP($V63,負担経費:経費コード,2,0),""))</f>
        <v/>
      </c>
      <c r="X63" s="303"/>
      <c r="Y63" s="303"/>
      <c r="Z63" s="297" t="str">
        <f t="shared" si="4"/>
        <v/>
      </c>
      <c r="AA63" s="249"/>
      <c r="AB63" s="249"/>
      <c r="AC63" s="249"/>
      <c r="AD63" s="249"/>
      <c r="AE63" s="249"/>
      <c r="AF63" s="249"/>
      <c r="AG63" s="249"/>
      <c r="AH63" s="249"/>
      <c r="AI63" s="249"/>
      <c r="AJ63" s="249"/>
      <c r="AK63" s="249"/>
      <c r="AL63" s="249"/>
      <c r="AM63" s="304">
        <f t="shared" si="3"/>
        <v>0</v>
      </c>
      <c r="AN63" s="305"/>
      <c r="AO63" s="304" t="str">
        <f>IFERROR(VLOOKUP($AN63,国籍等!$D$2:$E$202,2,1),"001")</f>
        <v>001</v>
      </c>
      <c r="AP63" s="305"/>
      <c r="AQ63" s="304" t="str">
        <f>IFERROR(VLOOKUP($AP63,国籍等!$A$2:$B$13,2,0),"")</f>
        <v/>
      </c>
      <c r="AR63" s="251"/>
      <c r="AS63" s="251"/>
      <c r="AT63" s="305"/>
      <c r="AU63" s="242"/>
      <c r="AV63" s="242"/>
      <c r="AW63" s="242"/>
      <c r="AX63" s="242"/>
      <c r="AY63" s="242"/>
      <c r="AZ63" s="242"/>
      <c r="BA63" s="242"/>
      <c r="BB63" s="296"/>
      <c r="BC63" s="238">
        <f t="shared" si="5"/>
        <v>58</v>
      </c>
    </row>
    <row r="64" spans="1:55" s="307" customFormat="1" ht="84.95" customHeight="1">
      <c r="A64" s="238">
        <v>59</v>
      </c>
      <c r="B64" s="237"/>
      <c r="C64" s="297" t="str">
        <f t="shared" si="1"/>
        <v/>
      </c>
      <c r="D64" s="239" t="str">
        <f>IFERROR(VLOOKUP($B64,職名・負担経費・単価!$A$2:$B$8,2,FALSE),"")</f>
        <v/>
      </c>
      <c r="E64" s="316"/>
      <c r="F64" s="316"/>
      <c r="G64" s="316"/>
      <c r="H64" s="294" t="str">
        <f>IFERROR(VLOOKUP($F64,部局名称!$D$1:$E$35,2,0),"")</f>
        <v/>
      </c>
      <c r="I64" s="282" t="str">
        <f>IFERROR(VLOOKUP($G64,部局名称!I:J,2,FALSE),"")</f>
        <v/>
      </c>
      <c r="J64" s="298"/>
      <c r="K64" s="299"/>
      <c r="L64" s="300"/>
      <c r="M64" s="241"/>
      <c r="N64" s="240"/>
      <c r="O64" s="242"/>
      <c r="P64" s="301"/>
      <c r="Q64" s="302"/>
      <c r="R64" s="242"/>
      <c r="S64" s="344"/>
      <c r="T64" s="249"/>
      <c r="U64" s="249"/>
      <c r="V64" s="242"/>
      <c r="W64" s="243" t="str">
        <f ca="1">IF($V64="未定","",IFERROR(VLOOKUP($V64,負担経費:経費コード,2,0),""))</f>
        <v/>
      </c>
      <c r="X64" s="303"/>
      <c r="Y64" s="303"/>
      <c r="Z64" s="297" t="str">
        <f t="shared" si="4"/>
        <v/>
      </c>
      <c r="AA64" s="249"/>
      <c r="AB64" s="249"/>
      <c r="AC64" s="249"/>
      <c r="AD64" s="249"/>
      <c r="AE64" s="249"/>
      <c r="AF64" s="249"/>
      <c r="AG64" s="249"/>
      <c r="AH64" s="249"/>
      <c r="AI64" s="249"/>
      <c r="AJ64" s="249"/>
      <c r="AK64" s="249"/>
      <c r="AL64" s="249"/>
      <c r="AM64" s="304">
        <f t="shared" si="3"/>
        <v>0</v>
      </c>
      <c r="AN64" s="305"/>
      <c r="AO64" s="304" t="str">
        <f>IFERROR(VLOOKUP($AN64,国籍等!$D$2:$E$202,2,1),"001")</f>
        <v>001</v>
      </c>
      <c r="AP64" s="305"/>
      <c r="AQ64" s="304" t="str">
        <f>IFERROR(VLOOKUP($AP64,国籍等!$A$2:$B$13,2,0),"")</f>
        <v/>
      </c>
      <c r="AR64" s="251"/>
      <c r="AS64" s="251"/>
      <c r="AT64" s="305"/>
      <c r="AU64" s="242"/>
      <c r="AV64" s="242"/>
      <c r="AW64" s="242"/>
      <c r="AX64" s="242"/>
      <c r="AY64" s="242"/>
      <c r="AZ64" s="242"/>
      <c r="BA64" s="242"/>
      <c r="BB64" s="296"/>
      <c r="BC64" s="238">
        <f t="shared" si="5"/>
        <v>59</v>
      </c>
    </row>
    <row r="65" spans="1:55" s="307" customFormat="1" ht="84.95" customHeight="1">
      <c r="A65" s="238">
        <v>60</v>
      </c>
      <c r="B65" s="237"/>
      <c r="C65" s="297" t="str">
        <f t="shared" si="1"/>
        <v/>
      </c>
      <c r="D65" s="239" t="str">
        <f>IFERROR(VLOOKUP($B65,職名・負担経費・単価!$A$2:$B$8,2,FALSE),"")</f>
        <v/>
      </c>
      <c r="E65" s="316"/>
      <c r="F65" s="316"/>
      <c r="G65" s="316"/>
      <c r="H65" s="294" t="str">
        <f>IFERROR(VLOOKUP($F65,部局名称!$D$1:$E$35,2,0),"")</f>
        <v/>
      </c>
      <c r="I65" s="282" t="str">
        <f>IFERROR(VLOOKUP($G65,部局名称!I:J,2,FALSE),"")</f>
        <v/>
      </c>
      <c r="J65" s="298"/>
      <c r="K65" s="299"/>
      <c r="L65" s="300"/>
      <c r="M65" s="241"/>
      <c r="N65" s="240"/>
      <c r="O65" s="242"/>
      <c r="P65" s="301"/>
      <c r="Q65" s="302"/>
      <c r="R65" s="242"/>
      <c r="S65" s="344"/>
      <c r="T65" s="249"/>
      <c r="U65" s="249"/>
      <c r="V65" s="242"/>
      <c r="W65" s="243" t="str">
        <f ca="1">IF($V65="未定","",IFERROR(VLOOKUP($V65,負担経費:経費コード,2,0),""))</f>
        <v/>
      </c>
      <c r="X65" s="303"/>
      <c r="Y65" s="303"/>
      <c r="Z65" s="297" t="str">
        <f t="shared" si="4"/>
        <v/>
      </c>
      <c r="AA65" s="249"/>
      <c r="AB65" s="249"/>
      <c r="AC65" s="249"/>
      <c r="AD65" s="249"/>
      <c r="AE65" s="249"/>
      <c r="AF65" s="249"/>
      <c r="AG65" s="249"/>
      <c r="AH65" s="249"/>
      <c r="AI65" s="249"/>
      <c r="AJ65" s="249"/>
      <c r="AK65" s="249"/>
      <c r="AL65" s="249"/>
      <c r="AM65" s="304">
        <f t="shared" si="3"/>
        <v>0</v>
      </c>
      <c r="AN65" s="305"/>
      <c r="AO65" s="304" t="str">
        <f>IFERROR(VLOOKUP($AN65,国籍等!$D$2:$E$202,2,1),"001")</f>
        <v>001</v>
      </c>
      <c r="AP65" s="305"/>
      <c r="AQ65" s="304" t="str">
        <f>IFERROR(VLOOKUP($AP65,国籍等!$A$2:$B$13,2,0),"")</f>
        <v/>
      </c>
      <c r="AR65" s="251"/>
      <c r="AS65" s="251"/>
      <c r="AT65" s="305"/>
      <c r="AU65" s="242"/>
      <c r="AV65" s="242"/>
      <c r="AW65" s="242"/>
      <c r="AX65" s="242"/>
      <c r="AY65" s="242"/>
      <c r="AZ65" s="242"/>
      <c r="BA65" s="242"/>
      <c r="BB65" s="296"/>
      <c r="BC65" s="238">
        <f t="shared" si="5"/>
        <v>60</v>
      </c>
    </row>
    <row r="66" spans="1:55" s="307" customFormat="1" ht="84.95" customHeight="1">
      <c r="A66" s="238">
        <v>61</v>
      </c>
      <c r="B66" s="237"/>
      <c r="C66" s="297" t="str">
        <f t="shared" si="1"/>
        <v/>
      </c>
      <c r="D66" s="239" t="str">
        <f>IFERROR(VLOOKUP($B66,職名・負担経費・単価!$A$2:$B$8,2,FALSE),"")</f>
        <v/>
      </c>
      <c r="E66" s="316"/>
      <c r="F66" s="316"/>
      <c r="G66" s="316"/>
      <c r="H66" s="294" t="str">
        <f>IFERROR(VLOOKUP($F66,部局名称!$D$1:$E$35,2,0),"")</f>
        <v/>
      </c>
      <c r="I66" s="282" t="str">
        <f>IFERROR(VLOOKUP($G66,部局名称!I:J,2,FALSE),"")</f>
        <v/>
      </c>
      <c r="J66" s="298"/>
      <c r="K66" s="299"/>
      <c r="L66" s="300"/>
      <c r="M66" s="241"/>
      <c r="N66" s="240"/>
      <c r="O66" s="242"/>
      <c r="P66" s="301"/>
      <c r="Q66" s="302"/>
      <c r="R66" s="242"/>
      <c r="S66" s="344"/>
      <c r="T66" s="249"/>
      <c r="U66" s="249"/>
      <c r="V66" s="242"/>
      <c r="W66" s="243" t="str">
        <f ca="1">IF($V66="未定","",IFERROR(VLOOKUP($V66,負担経費:経費コード,2,0),""))</f>
        <v/>
      </c>
      <c r="X66" s="303"/>
      <c r="Y66" s="303"/>
      <c r="Z66" s="297" t="str">
        <f t="shared" si="4"/>
        <v/>
      </c>
      <c r="AA66" s="249"/>
      <c r="AB66" s="249"/>
      <c r="AC66" s="249"/>
      <c r="AD66" s="249"/>
      <c r="AE66" s="249"/>
      <c r="AF66" s="249"/>
      <c r="AG66" s="249"/>
      <c r="AH66" s="249"/>
      <c r="AI66" s="249"/>
      <c r="AJ66" s="249"/>
      <c r="AK66" s="249"/>
      <c r="AL66" s="249"/>
      <c r="AM66" s="304">
        <f t="shared" si="3"/>
        <v>0</v>
      </c>
      <c r="AN66" s="305"/>
      <c r="AO66" s="304" t="str">
        <f>IFERROR(VLOOKUP($AN66,国籍等!$D$2:$E$202,2,1),"001")</f>
        <v>001</v>
      </c>
      <c r="AP66" s="305"/>
      <c r="AQ66" s="304" t="str">
        <f>IFERROR(VLOOKUP($AP66,国籍等!$A$2:$B$13,2,0),"")</f>
        <v/>
      </c>
      <c r="AR66" s="251"/>
      <c r="AS66" s="251"/>
      <c r="AT66" s="305"/>
      <c r="AU66" s="242"/>
      <c r="AV66" s="242"/>
      <c r="AW66" s="242"/>
      <c r="AX66" s="242"/>
      <c r="AY66" s="242"/>
      <c r="AZ66" s="242"/>
      <c r="BA66" s="242"/>
      <c r="BB66" s="296"/>
      <c r="BC66" s="238">
        <f t="shared" si="5"/>
        <v>61</v>
      </c>
    </row>
    <row r="67" spans="1:55" s="307" customFormat="1" ht="84.95" customHeight="1">
      <c r="A67" s="238">
        <v>62</v>
      </c>
      <c r="B67" s="237"/>
      <c r="C67" s="297" t="str">
        <f t="shared" si="1"/>
        <v/>
      </c>
      <c r="D67" s="239" t="str">
        <f>IFERROR(VLOOKUP($B67,職名・負担経費・単価!$A$2:$B$8,2,FALSE),"")</f>
        <v/>
      </c>
      <c r="E67" s="316"/>
      <c r="F67" s="316"/>
      <c r="G67" s="316"/>
      <c r="H67" s="294" t="str">
        <f>IFERROR(VLOOKUP($F67,部局名称!$D$1:$E$35,2,0),"")</f>
        <v/>
      </c>
      <c r="I67" s="282" t="str">
        <f>IFERROR(VLOOKUP($G67,部局名称!I:J,2,FALSE),"")</f>
        <v/>
      </c>
      <c r="J67" s="298"/>
      <c r="K67" s="299"/>
      <c r="L67" s="300"/>
      <c r="M67" s="241"/>
      <c r="N67" s="240"/>
      <c r="O67" s="242"/>
      <c r="P67" s="301"/>
      <c r="Q67" s="302"/>
      <c r="R67" s="242"/>
      <c r="S67" s="344"/>
      <c r="T67" s="249"/>
      <c r="U67" s="249"/>
      <c r="V67" s="242"/>
      <c r="W67" s="243" t="str">
        <f ca="1">IF($V67="未定","",IFERROR(VLOOKUP($V67,負担経費:経費コード,2,0),""))</f>
        <v/>
      </c>
      <c r="X67" s="303"/>
      <c r="Y67" s="303"/>
      <c r="Z67" s="297" t="str">
        <f t="shared" si="4"/>
        <v/>
      </c>
      <c r="AA67" s="249"/>
      <c r="AB67" s="249"/>
      <c r="AC67" s="249"/>
      <c r="AD67" s="249"/>
      <c r="AE67" s="249"/>
      <c r="AF67" s="249"/>
      <c r="AG67" s="249"/>
      <c r="AH67" s="249"/>
      <c r="AI67" s="249"/>
      <c r="AJ67" s="249"/>
      <c r="AK67" s="249"/>
      <c r="AL67" s="249"/>
      <c r="AM67" s="304">
        <f t="shared" si="3"/>
        <v>0</v>
      </c>
      <c r="AN67" s="305"/>
      <c r="AO67" s="304" t="str">
        <f>IFERROR(VLOOKUP($AN67,国籍等!$D$2:$E$202,2,1),"001")</f>
        <v>001</v>
      </c>
      <c r="AP67" s="305"/>
      <c r="AQ67" s="304" t="str">
        <f>IFERROR(VLOOKUP($AP67,国籍等!$A$2:$B$13,2,0),"")</f>
        <v/>
      </c>
      <c r="AR67" s="251"/>
      <c r="AS67" s="251"/>
      <c r="AT67" s="305"/>
      <c r="AU67" s="242"/>
      <c r="AV67" s="242"/>
      <c r="AW67" s="242"/>
      <c r="AX67" s="242"/>
      <c r="AY67" s="242"/>
      <c r="AZ67" s="242"/>
      <c r="BA67" s="242"/>
      <c r="BB67" s="296"/>
      <c r="BC67" s="238">
        <f t="shared" si="5"/>
        <v>62</v>
      </c>
    </row>
    <row r="68" spans="1:55" s="307" customFormat="1" ht="84.95" customHeight="1">
      <c r="A68" s="238">
        <v>63</v>
      </c>
      <c r="B68" s="237"/>
      <c r="C68" s="297" t="str">
        <f t="shared" si="1"/>
        <v/>
      </c>
      <c r="D68" s="239" t="str">
        <f>IFERROR(VLOOKUP($B68,職名・負担経費・単価!$A$2:$B$8,2,FALSE),"")</f>
        <v/>
      </c>
      <c r="E68" s="316"/>
      <c r="F68" s="316"/>
      <c r="G68" s="316"/>
      <c r="H68" s="294" t="str">
        <f>IFERROR(VLOOKUP($F68,部局名称!$D$1:$E$35,2,0),"")</f>
        <v/>
      </c>
      <c r="I68" s="282" t="str">
        <f>IFERROR(VLOOKUP($G68,部局名称!I:J,2,FALSE),"")</f>
        <v/>
      </c>
      <c r="J68" s="298"/>
      <c r="K68" s="299"/>
      <c r="L68" s="300"/>
      <c r="M68" s="241"/>
      <c r="N68" s="240"/>
      <c r="O68" s="242"/>
      <c r="P68" s="301"/>
      <c r="Q68" s="302"/>
      <c r="R68" s="242"/>
      <c r="S68" s="344"/>
      <c r="T68" s="249"/>
      <c r="U68" s="249"/>
      <c r="V68" s="242"/>
      <c r="W68" s="243" t="str">
        <f ca="1">IF($V68="未定","",IFERROR(VLOOKUP($V68,負担経費:経費コード,2,0),""))</f>
        <v/>
      </c>
      <c r="X68" s="303"/>
      <c r="Y68" s="303"/>
      <c r="Z68" s="297" t="str">
        <f t="shared" si="4"/>
        <v/>
      </c>
      <c r="AA68" s="249"/>
      <c r="AB68" s="249"/>
      <c r="AC68" s="249"/>
      <c r="AD68" s="249"/>
      <c r="AE68" s="249"/>
      <c r="AF68" s="249"/>
      <c r="AG68" s="249"/>
      <c r="AH68" s="249"/>
      <c r="AI68" s="249"/>
      <c r="AJ68" s="249"/>
      <c r="AK68" s="249"/>
      <c r="AL68" s="249"/>
      <c r="AM68" s="304">
        <f t="shared" si="3"/>
        <v>0</v>
      </c>
      <c r="AN68" s="305"/>
      <c r="AO68" s="304" t="str">
        <f>IFERROR(VLOOKUP($AN68,国籍等!$D$2:$E$202,2,1),"001")</f>
        <v>001</v>
      </c>
      <c r="AP68" s="305"/>
      <c r="AQ68" s="304" t="str">
        <f>IFERROR(VLOOKUP($AP68,国籍等!$A$2:$B$13,2,0),"")</f>
        <v/>
      </c>
      <c r="AR68" s="251"/>
      <c r="AS68" s="251"/>
      <c r="AT68" s="305"/>
      <c r="AU68" s="242"/>
      <c r="AV68" s="242"/>
      <c r="AW68" s="242"/>
      <c r="AX68" s="242"/>
      <c r="AY68" s="242"/>
      <c r="AZ68" s="242"/>
      <c r="BA68" s="242"/>
      <c r="BB68" s="296"/>
      <c r="BC68" s="238">
        <f t="shared" ref="BC68:BC99" si="6">A68</f>
        <v>63</v>
      </c>
    </row>
    <row r="69" spans="1:55" s="307" customFormat="1" ht="84.95" customHeight="1">
      <c r="A69" s="238">
        <v>64</v>
      </c>
      <c r="B69" s="237"/>
      <c r="C69" s="297" t="str">
        <f t="shared" si="1"/>
        <v/>
      </c>
      <c r="D69" s="239" t="str">
        <f>IFERROR(VLOOKUP($B69,職名・負担経費・単価!$A$2:$B$8,2,FALSE),"")</f>
        <v/>
      </c>
      <c r="E69" s="316"/>
      <c r="F69" s="316"/>
      <c r="G69" s="316"/>
      <c r="H69" s="294" t="str">
        <f>IFERROR(VLOOKUP($F69,部局名称!$D$1:$E$35,2,0),"")</f>
        <v/>
      </c>
      <c r="I69" s="282" t="str">
        <f>IFERROR(VLOOKUP($G69,部局名称!I:J,2,FALSE),"")</f>
        <v/>
      </c>
      <c r="J69" s="298"/>
      <c r="K69" s="299"/>
      <c r="L69" s="300"/>
      <c r="M69" s="241"/>
      <c r="N69" s="240"/>
      <c r="O69" s="242"/>
      <c r="P69" s="301"/>
      <c r="Q69" s="302"/>
      <c r="R69" s="242"/>
      <c r="S69" s="344"/>
      <c r="T69" s="249"/>
      <c r="U69" s="249"/>
      <c r="V69" s="242"/>
      <c r="W69" s="243" t="str">
        <f ca="1">IF($V69="未定","",IFERROR(VLOOKUP($V69,負担経費:経費コード,2,0),""))</f>
        <v/>
      </c>
      <c r="X69" s="303"/>
      <c r="Y69" s="303"/>
      <c r="Z69" s="297" t="str">
        <f t="shared" si="4"/>
        <v/>
      </c>
      <c r="AA69" s="249"/>
      <c r="AB69" s="249"/>
      <c r="AC69" s="249"/>
      <c r="AD69" s="249"/>
      <c r="AE69" s="249"/>
      <c r="AF69" s="249"/>
      <c r="AG69" s="249"/>
      <c r="AH69" s="249"/>
      <c r="AI69" s="249"/>
      <c r="AJ69" s="249"/>
      <c r="AK69" s="249"/>
      <c r="AL69" s="249"/>
      <c r="AM69" s="304">
        <f t="shared" si="3"/>
        <v>0</v>
      </c>
      <c r="AN69" s="305"/>
      <c r="AO69" s="304" t="str">
        <f>IFERROR(VLOOKUP($AN69,国籍等!$D$2:$E$202,2,1),"001")</f>
        <v>001</v>
      </c>
      <c r="AP69" s="305"/>
      <c r="AQ69" s="304" t="str">
        <f>IFERROR(VLOOKUP($AP69,国籍等!$A$2:$B$13,2,0),"")</f>
        <v/>
      </c>
      <c r="AR69" s="251"/>
      <c r="AS69" s="251"/>
      <c r="AT69" s="305"/>
      <c r="AU69" s="242"/>
      <c r="AV69" s="242"/>
      <c r="AW69" s="242"/>
      <c r="AX69" s="242"/>
      <c r="AY69" s="242"/>
      <c r="AZ69" s="242"/>
      <c r="BA69" s="242"/>
      <c r="BB69" s="296"/>
      <c r="BC69" s="238">
        <f t="shared" si="6"/>
        <v>64</v>
      </c>
    </row>
    <row r="70" spans="1:55" s="307" customFormat="1" ht="84.95" customHeight="1">
      <c r="A70" s="238">
        <v>65</v>
      </c>
      <c r="B70" s="237"/>
      <c r="C70" s="297" t="str">
        <f t="shared" ref="C70:C133" si="7">IF(B70="","","理工学系")</f>
        <v/>
      </c>
      <c r="D70" s="239" t="str">
        <f>IFERROR(VLOOKUP($B70,職名・負担経費・単価!$A$2:$B$8,2,FALSE),"")</f>
        <v/>
      </c>
      <c r="E70" s="316"/>
      <c r="F70" s="316"/>
      <c r="G70" s="316"/>
      <c r="H70" s="294" t="str">
        <f>IFERROR(VLOOKUP($F70,部局名称!$D$1:$E$35,2,0),"")</f>
        <v/>
      </c>
      <c r="I70" s="282" t="str">
        <f>IFERROR(VLOOKUP($G70,部局名称!I:J,2,FALSE),"")</f>
        <v/>
      </c>
      <c r="J70" s="298"/>
      <c r="K70" s="299"/>
      <c r="L70" s="300"/>
      <c r="M70" s="241"/>
      <c r="N70" s="240"/>
      <c r="O70" s="242"/>
      <c r="P70" s="301"/>
      <c r="Q70" s="302"/>
      <c r="R70" s="242"/>
      <c r="S70" s="344"/>
      <c r="T70" s="249"/>
      <c r="U70" s="249"/>
      <c r="V70" s="242"/>
      <c r="W70" s="243" t="str">
        <f ca="1">IF($V70="未定","",IFERROR(VLOOKUP($V70,負担経費:経費コード,2,0),""))</f>
        <v/>
      </c>
      <c r="X70" s="303"/>
      <c r="Y70" s="303"/>
      <c r="Z70" s="297" t="str">
        <f t="shared" si="4"/>
        <v/>
      </c>
      <c r="AA70" s="249"/>
      <c r="AB70" s="249"/>
      <c r="AC70" s="249"/>
      <c r="AD70" s="249"/>
      <c r="AE70" s="249"/>
      <c r="AF70" s="249"/>
      <c r="AG70" s="249"/>
      <c r="AH70" s="249"/>
      <c r="AI70" s="249"/>
      <c r="AJ70" s="249"/>
      <c r="AK70" s="249"/>
      <c r="AL70" s="249"/>
      <c r="AM70" s="304">
        <f t="shared" si="3"/>
        <v>0</v>
      </c>
      <c r="AN70" s="305"/>
      <c r="AO70" s="304" t="str">
        <f>IFERROR(VLOOKUP($AN70,国籍等!$D$2:$E$202,2,1),"001")</f>
        <v>001</v>
      </c>
      <c r="AP70" s="305"/>
      <c r="AQ70" s="304" t="str">
        <f>IFERROR(VLOOKUP($AP70,国籍等!$A$2:$B$13,2,0),"")</f>
        <v/>
      </c>
      <c r="AR70" s="251"/>
      <c r="AS70" s="251"/>
      <c r="AT70" s="305"/>
      <c r="AU70" s="242"/>
      <c r="AV70" s="242"/>
      <c r="AW70" s="242"/>
      <c r="AX70" s="242"/>
      <c r="AY70" s="242"/>
      <c r="AZ70" s="242"/>
      <c r="BA70" s="242"/>
      <c r="BB70" s="296"/>
      <c r="BC70" s="238">
        <f t="shared" si="6"/>
        <v>65</v>
      </c>
    </row>
    <row r="71" spans="1:55" s="307" customFormat="1" ht="84.95" customHeight="1">
      <c r="A71" s="238">
        <v>66</v>
      </c>
      <c r="B71" s="237"/>
      <c r="C71" s="297" t="str">
        <f t="shared" si="7"/>
        <v/>
      </c>
      <c r="D71" s="239" t="str">
        <f>IFERROR(VLOOKUP($B71,職名・負担経費・単価!$A$2:$B$8,2,FALSE),"")</f>
        <v/>
      </c>
      <c r="E71" s="316"/>
      <c r="F71" s="316"/>
      <c r="G71" s="316"/>
      <c r="H71" s="294" t="str">
        <f>IFERROR(VLOOKUP($F71,部局名称!$D$1:$E$35,2,0),"")</f>
        <v/>
      </c>
      <c r="I71" s="282" t="str">
        <f>IFERROR(VLOOKUP($G71,部局名称!I:J,2,FALSE),"")</f>
        <v/>
      </c>
      <c r="J71" s="298"/>
      <c r="K71" s="299"/>
      <c r="L71" s="300"/>
      <c r="M71" s="241"/>
      <c r="N71" s="240"/>
      <c r="O71" s="242"/>
      <c r="P71" s="301"/>
      <c r="Q71" s="302"/>
      <c r="R71" s="242"/>
      <c r="S71" s="344"/>
      <c r="T71" s="249"/>
      <c r="U71" s="249"/>
      <c r="V71" s="242"/>
      <c r="W71" s="243" t="str">
        <f ca="1">IF($V71="未定","",IFERROR(VLOOKUP($V71,負担経費:経費コード,2,0),""))</f>
        <v/>
      </c>
      <c r="X71" s="303"/>
      <c r="Y71" s="303"/>
      <c r="Z71" s="297" t="str">
        <f t="shared" ref="Z71:Z134" si="8">IF($X71=$Y71,"",ROUND(DAYS360($X71,$Y71)/30,0)&amp;"ヶ月")</f>
        <v/>
      </c>
      <c r="AA71" s="249"/>
      <c r="AB71" s="249"/>
      <c r="AC71" s="249"/>
      <c r="AD71" s="249"/>
      <c r="AE71" s="249"/>
      <c r="AF71" s="249"/>
      <c r="AG71" s="249"/>
      <c r="AH71" s="249"/>
      <c r="AI71" s="249"/>
      <c r="AJ71" s="249"/>
      <c r="AK71" s="249"/>
      <c r="AL71" s="249"/>
      <c r="AM71" s="304">
        <f t="shared" ref="AM71:AM134" si="9">SUM(AA71:AL71)</f>
        <v>0</v>
      </c>
      <c r="AN71" s="305"/>
      <c r="AO71" s="304" t="str">
        <f>IFERROR(VLOOKUP($AN71,国籍等!$D$2:$E$202,2,1),"001")</f>
        <v>001</v>
      </c>
      <c r="AP71" s="305"/>
      <c r="AQ71" s="304" t="str">
        <f>IFERROR(VLOOKUP($AP71,国籍等!$A$2:$B$13,2,0),"")</f>
        <v/>
      </c>
      <c r="AR71" s="251"/>
      <c r="AS71" s="251"/>
      <c r="AT71" s="305"/>
      <c r="AU71" s="242"/>
      <c r="AV71" s="242"/>
      <c r="AW71" s="242"/>
      <c r="AX71" s="242"/>
      <c r="AY71" s="242"/>
      <c r="AZ71" s="242"/>
      <c r="BA71" s="242"/>
      <c r="BB71" s="296"/>
      <c r="BC71" s="238">
        <f t="shared" si="6"/>
        <v>66</v>
      </c>
    </row>
    <row r="72" spans="1:55" s="307" customFormat="1" ht="84.95" customHeight="1">
      <c r="A72" s="238">
        <v>67</v>
      </c>
      <c r="B72" s="237"/>
      <c r="C72" s="297" t="str">
        <f t="shared" si="7"/>
        <v/>
      </c>
      <c r="D72" s="239" t="str">
        <f>IFERROR(VLOOKUP($B72,職名・負担経費・単価!$A$2:$B$8,2,FALSE),"")</f>
        <v/>
      </c>
      <c r="E72" s="316"/>
      <c r="F72" s="316"/>
      <c r="G72" s="316"/>
      <c r="H72" s="294" t="str">
        <f>IFERROR(VLOOKUP($F72,部局名称!$D$1:$E$35,2,0),"")</f>
        <v/>
      </c>
      <c r="I72" s="282" t="str">
        <f>IFERROR(VLOOKUP($G72,部局名称!I:J,2,FALSE),"")</f>
        <v/>
      </c>
      <c r="J72" s="298"/>
      <c r="K72" s="299"/>
      <c r="L72" s="300"/>
      <c r="M72" s="241"/>
      <c r="N72" s="240"/>
      <c r="O72" s="242"/>
      <c r="P72" s="301"/>
      <c r="Q72" s="302"/>
      <c r="R72" s="242"/>
      <c r="S72" s="344"/>
      <c r="T72" s="249"/>
      <c r="U72" s="249"/>
      <c r="V72" s="242"/>
      <c r="W72" s="243" t="str">
        <f ca="1">IF($V72="未定","",IFERROR(VLOOKUP($V72,負担経費:経費コード,2,0),""))</f>
        <v/>
      </c>
      <c r="X72" s="303"/>
      <c r="Y72" s="303"/>
      <c r="Z72" s="297" t="str">
        <f t="shared" si="8"/>
        <v/>
      </c>
      <c r="AA72" s="249"/>
      <c r="AB72" s="249"/>
      <c r="AC72" s="249"/>
      <c r="AD72" s="249"/>
      <c r="AE72" s="249"/>
      <c r="AF72" s="249"/>
      <c r="AG72" s="249"/>
      <c r="AH72" s="249"/>
      <c r="AI72" s="249"/>
      <c r="AJ72" s="249"/>
      <c r="AK72" s="249"/>
      <c r="AL72" s="249"/>
      <c r="AM72" s="304">
        <f t="shared" si="9"/>
        <v>0</v>
      </c>
      <c r="AN72" s="305"/>
      <c r="AO72" s="304" t="str">
        <f>IFERROR(VLOOKUP($AN72,国籍等!$D$2:$E$202,2,1),"001")</f>
        <v>001</v>
      </c>
      <c r="AP72" s="305"/>
      <c r="AQ72" s="304" t="str">
        <f>IFERROR(VLOOKUP($AP72,国籍等!$A$2:$B$13,2,0),"")</f>
        <v/>
      </c>
      <c r="AR72" s="251"/>
      <c r="AS72" s="251"/>
      <c r="AT72" s="305"/>
      <c r="AU72" s="242"/>
      <c r="AV72" s="242"/>
      <c r="AW72" s="242"/>
      <c r="AX72" s="242"/>
      <c r="AY72" s="242"/>
      <c r="AZ72" s="242"/>
      <c r="BA72" s="242"/>
      <c r="BB72" s="296"/>
      <c r="BC72" s="238">
        <f t="shared" si="6"/>
        <v>67</v>
      </c>
    </row>
    <row r="73" spans="1:55" s="307" customFormat="1" ht="84.95" customHeight="1">
      <c r="A73" s="238">
        <v>68</v>
      </c>
      <c r="B73" s="237"/>
      <c r="C73" s="297" t="str">
        <f t="shared" si="7"/>
        <v/>
      </c>
      <c r="D73" s="239" t="str">
        <f>IFERROR(VLOOKUP($B73,職名・負担経費・単価!$A$2:$B$8,2,FALSE),"")</f>
        <v/>
      </c>
      <c r="E73" s="316"/>
      <c r="F73" s="316"/>
      <c r="G73" s="316"/>
      <c r="H73" s="294" t="str">
        <f>IFERROR(VLOOKUP($F73,部局名称!$D$1:$E$35,2,0),"")</f>
        <v/>
      </c>
      <c r="I73" s="282" t="str">
        <f>IFERROR(VLOOKUP($G73,部局名称!I:J,2,FALSE),"")</f>
        <v/>
      </c>
      <c r="J73" s="298"/>
      <c r="K73" s="299"/>
      <c r="L73" s="300"/>
      <c r="M73" s="241"/>
      <c r="N73" s="240"/>
      <c r="O73" s="242"/>
      <c r="P73" s="301"/>
      <c r="Q73" s="302"/>
      <c r="R73" s="242"/>
      <c r="S73" s="344"/>
      <c r="T73" s="249"/>
      <c r="U73" s="249"/>
      <c r="V73" s="242"/>
      <c r="W73" s="243" t="str">
        <f ca="1">IF($V73="未定","",IFERROR(VLOOKUP($V73,負担経費:経費コード,2,0),""))</f>
        <v/>
      </c>
      <c r="X73" s="303"/>
      <c r="Y73" s="303"/>
      <c r="Z73" s="297" t="str">
        <f t="shared" si="8"/>
        <v/>
      </c>
      <c r="AA73" s="249"/>
      <c r="AB73" s="249"/>
      <c r="AC73" s="249"/>
      <c r="AD73" s="249"/>
      <c r="AE73" s="249"/>
      <c r="AF73" s="249"/>
      <c r="AG73" s="249"/>
      <c r="AH73" s="249"/>
      <c r="AI73" s="249"/>
      <c r="AJ73" s="249"/>
      <c r="AK73" s="249"/>
      <c r="AL73" s="249"/>
      <c r="AM73" s="304">
        <f t="shared" si="9"/>
        <v>0</v>
      </c>
      <c r="AN73" s="305"/>
      <c r="AO73" s="304" t="str">
        <f>IFERROR(VLOOKUP($AN73,国籍等!$D$2:$E$202,2,1),"001")</f>
        <v>001</v>
      </c>
      <c r="AP73" s="305"/>
      <c r="AQ73" s="304" t="str">
        <f>IFERROR(VLOOKUP($AP73,国籍等!$A$2:$B$13,2,0),"")</f>
        <v/>
      </c>
      <c r="AR73" s="251"/>
      <c r="AS73" s="251"/>
      <c r="AT73" s="305"/>
      <c r="AU73" s="242"/>
      <c r="AV73" s="242"/>
      <c r="AW73" s="242"/>
      <c r="AX73" s="242"/>
      <c r="AY73" s="242"/>
      <c r="AZ73" s="242"/>
      <c r="BA73" s="242"/>
      <c r="BB73" s="296"/>
      <c r="BC73" s="238">
        <f t="shared" si="6"/>
        <v>68</v>
      </c>
    </row>
    <row r="74" spans="1:55" s="307" customFormat="1" ht="84.95" customHeight="1">
      <c r="A74" s="238">
        <v>69</v>
      </c>
      <c r="B74" s="237"/>
      <c r="C74" s="297" t="str">
        <f t="shared" si="7"/>
        <v/>
      </c>
      <c r="D74" s="239" t="str">
        <f>IFERROR(VLOOKUP($B74,職名・負担経費・単価!$A$2:$B$8,2,FALSE),"")</f>
        <v/>
      </c>
      <c r="E74" s="316"/>
      <c r="F74" s="316"/>
      <c r="G74" s="316"/>
      <c r="H74" s="294" t="str">
        <f>IFERROR(VLOOKUP($F74,部局名称!$D$1:$E$35,2,0),"")</f>
        <v/>
      </c>
      <c r="I74" s="282" t="str">
        <f>IFERROR(VLOOKUP($G74,部局名称!I:J,2,FALSE),"")</f>
        <v/>
      </c>
      <c r="J74" s="298"/>
      <c r="K74" s="299"/>
      <c r="L74" s="300"/>
      <c r="M74" s="241"/>
      <c r="N74" s="240"/>
      <c r="O74" s="242"/>
      <c r="P74" s="301"/>
      <c r="Q74" s="302"/>
      <c r="R74" s="242"/>
      <c r="S74" s="344"/>
      <c r="T74" s="249"/>
      <c r="U74" s="249"/>
      <c r="V74" s="242"/>
      <c r="W74" s="243" t="str">
        <f ca="1">IF($V74="未定","",IFERROR(VLOOKUP($V74,負担経費:経費コード,2,0),""))</f>
        <v/>
      </c>
      <c r="X74" s="303"/>
      <c r="Y74" s="303"/>
      <c r="Z74" s="297" t="str">
        <f t="shared" si="8"/>
        <v/>
      </c>
      <c r="AA74" s="249"/>
      <c r="AB74" s="249"/>
      <c r="AC74" s="249"/>
      <c r="AD74" s="249"/>
      <c r="AE74" s="249"/>
      <c r="AF74" s="249"/>
      <c r="AG74" s="249"/>
      <c r="AH74" s="249"/>
      <c r="AI74" s="249"/>
      <c r="AJ74" s="249"/>
      <c r="AK74" s="249"/>
      <c r="AL74" s="249"/>
      <c r="AM74" s="304">
        <f t="shared" si="9"/>
        <v>0</v>
      </c>
      <c r="AN74" s="305"/>
      <c r="AO74" s="304" t="str">
        <f>IFERROR(VLOOKUP($AN74,国籍等!$D$2:$E$202,2,1),"001")</f>
        <v>001</v>
      </c>
      <c r="AP74" s="305"/>
      <c r="AQ74" s="304" t="str">
        <f>IFERROR(VLOOKUP($AP74,国籍等!$A$2:$B$13,2,0),"")</f>
        <v/>
      </c>
      <c r="AR74" s="251"/>
      <c r="AS74" s="251"/>
      <c r="AT74" s="305"/>
      <c r="AU74" s="242"/>
      <c r="AV74" s="242"/>
      <c r="AW74" s="242"/>
      <c r="AX74" s="242"/>
      <c r="AY74" s="242"/>
      <c r="AZ74" s="242"/>
      <c r="BA74" s="242"/>
      <c r="BB74" s="296"/>
      <c r="BC74" s="238">
        <f t="shared" si="6"/>
        <v>69</v>
      </c>
    </row>
    <row r="75" spans="1:55" s="307" customFormat="1" ht="84.95" customHeight="1">
      <c r="A75" s="238">
        <v>70</v>
      </c>
      <c r="B75" s="237"/>
      <c r="C75" s="297" t="str">
        <f t="shared" si="7"/>
        <v/>
      </c>
      <c r="D75" s="239" t="str">
        <f>IFERROR(VLOOKUP($B75,職名・負担経費・単価!$A$2:$B$8,2,FALSE),"")</f>
        <v/>
      </c>
      <c r="E75" s="316"/>
      <c r="F75" s="316"/>
      <c r="G75" s="316"/>
      <c r="H75" s="294" t="str">
        <f>IFERROR(VLOOKUP($F75,部局名称!$D$1:$E$35,2,0),"")</f>
        <v/>
      </c>
      <c r="I75" s="282" t="str">
        <f>IFERROR(VLOOKUP($G75,部局名称!I:J,2,FALSE),"")</f>
        <v/>
      </c>
      <c r="J75" s="298"/>
      <c r="K75" s="299"/>
      <c r="L75" s="300"/>
      <c r="M75" s="241"/>
      <c r="N75" s="240"/>
      <c r="O75" s="242"/>
      <c r="P75" s="301"/>
      <c r="Q75" s="302"/>
      <c r="R75" s="242"/>
      <c r="S75" s="344"/>
      <c r="T75" s="249"/>
      <c r="U75" s="249"/>
      <c r="V75" s="242"/>
      <c r="W75" s="243" t="str">
        <f ca="1">IF($V75="未定","",IFERROR(VLOOKUP($V75,負担経費:経費コード,2,0),""))</f>
        <v/>
      </c>
      <c r="X75" s="303"/>
      <c r="Y75" s="303"/>
      <c r="Z75" s="297" t="str">
        <f t="shared" si="8"/>
        <v/>
      </c>
      <c r="AA75" s="249"/>
      <c r="AB75" s="249"/>
      <c r="AC75" s="249"/>
      <c r="AD75" s="249"/>
      <c r="AE75" s="249"/>
      <c r="AF75" s="249"/>
      <c r="AG75" s="249"/>
      <c r="AH75" s="249"/>
      <c r="AI75" s="249"/>
      <c r="AJ75" s="249"/>
      <c r="AK75" s="249"/>
      <c r="AL75" s="249"/>
      <c r="AM75" s="304">
        <f t="shared" si="9"/>
        <v>0</v>
      </c>
      <c r="AN75" s="305"/>
      <c r="AO75" s="304" t="str">
        <f>IFERROR(VLOOKUP($AN75,国籍等!$D$2:$E$202,2,1),"001")</f>
        <v>001</v>
      </c>
      <c r="AP75" s="305"/>
      <c r="AQ75" s="304" t="str">
        <f>IFERROR(VLOOKUP($AP75,国籍等!$A$2:$B$13,2,0),"")</f>
        <v/>
      </c>
      <c r="AR75" s="251"/>
      <c r="AS75" s="251"/>
      <c r="AT75" s="305"/>
      <c r="AU75" s="242"/>
      <c r="AV75" s="242"/>
      <c r="AW75" s="242"/>
      <c r="AX75" s="242"/>
      <c r="AY75" s="242"/>
      <c r="AZ75" s="242"/>
      <c r="BA75" s="242"/>
      <c r="BB75" s="296"/>
      <c r="BC75" s="238">
        <f t="shared" si="6"/>
        <v>70</v>
      </c>
    </row>
    <row r="76" spans="1:55" s="307" customFormat="1" ht="84.95" customHeight="1">
      <c r="A76" s="238">
        <v>71</v>
      </c>
      <c r="B76" s="237"/>
      <c r="C76" s="297" t="str">
        <f t="shared" si="7"/>
        <v/>
      </c>
      <c r="D76" s="239" t="str">
        <f>IFERROR(VLOOKUP($B76,職名・負担経費・単価!$A$2:$B$8,2,FALSE),"")</f>
        <v/>
      </c>
      <c r="E76" s="316"/>
      <c r="F76" s="316"/>
      <c r="G76" s="316"/>
      <c r="H76" s="294" t="str">
        <f>IFERROR(VLOOKUP($F76,部局名称!$D$1:$E$35,2,0),"")</f>
        <v/>
      </c>
      <c r="I76" s="282" t="str">
        <f>IFERROR(VLOOKUP($G76,部局名称!I:J,2,FALSE),"")</f>
        <v/>
      </c>
      <c r="J76" s="298"/>
      <c r="K76" s="299"/>
      <c r="L76" s="300"/>
      <c r="M76" s="241"/>
      <c r="N76" s="240"/>
      <c r="O76" s="242"/>
      <c r="P76" s="301"/>
      <c r="Q76" s="302"/>
      <c r="R76" s="242"/>
      <c r="S76" s="344"/>
      <c r="T76" s="249"/>
      <c r="U76" s="249"/>
      <c r="V76" s="242"/>
      <c r="W76" s="243" t="str">
        <f ca="1">IF($V76="未定","",IFERROR(VLOOKUP($V76,負担経費:経費コード,2,0),""))</f>
        <v/>
      </c>
      <c r="X76" s="303"/>
      <c r="Y76" s="303"/>
      <c r="Z76" s="297" t="str">
        <f t="shared" si="8"/>
        <v/>
      </c>
      <c r="AA76" s="249"/>
      <c r="AB76" s="249"/>
      <c r="AC76" s="249"/>
      <c r="AD76" s="249"/>
      <c r="AE76" s="249"/>
      <c r="AF76" s="249"/>
      <c r="AG76" s="249"/>
      <c r="AH76" s="249"/>
      <c r="AI76" s="249"/>
      <c r="AJ76" s="249"/>
      <c r="AK76" s="249"/>
      <c r="AL76" s="249"/>
      <c r="AM76" s="304">
        <f t="shared" si="9"/>
        <v>0</v>
      </c>
      <c r="AN76" s="305"/>
      <c r="AO76" s="304" t="str">
        <f>IFERROR(VLOOKUP($AN76,国籍等!$D$2:$E$202,2,1),"001")</f>
        <v>001</v>
      </c>
      <c r="AP76" s="305"/>
      <c r="AQ76" s="304" t="str">
        <f>IFERROR(VLOOKUP($AP76,国籍等!$A$2:$B$13,2,0),"")</f>
        <v/>
      </c>
      <c r="AR76" s="251"/>
      <c r="AS76" s="251"/>
      <c r="AT76" s="305"/>
      <c r="AU76" s="242"/>
      <c r="AV76" s="242"/>
      <c r="AW76" s="242"/>
      <c r="AX76" s="242"/>
      <c r="AY76" s="242"/>
      <c r="AZ76" s="242"/>
      <c r="BA76" s="242"/>
      <c r="BB76" s="296"/>
      <c r="BC76" s="238">
        <f t="shared" si="6"/>
        <v>71</v>
      </c>
    </row>
    <row r="77" spans="1:55" s="307" customFormat="1" ht="84.95" customHeight="1">
      <c r="A77" s="238">
        <v>72</v>
      </c>
      <c r="B77" s="237"/>
      <c r="C77" s="297" t="str">
        <f t="shared" si="7"/>
        <v/>
      </c>
      <c r="D77" s="239" t="str">
        <f>IFERROR(VLOOKUP($B77,職名・負担経費・単価!$A$2:$B$8,2,FALSE),"")</f>
        <v/>
      </c>
      <c r="E77" s="316"/>
      <c r="F77" s="316"/>
      <c r="G77" s="316"/>
      <c r="H77" s="294" t="str">
        <f>IFERROR(VLOOKUP($F77,部局名称!$D$1:$E$35,2,0),"")</f>
        <v/>
      </c>
      <c r="I77" s="282" t="str">
        <f>IFERROR(VLOOKUP($G77,部局名称!I:J,2,FALSE),"")</f>
        <v/>
      </c>
      <c r="J77" s="298"/>
      <c r="K77" s="299"/>
      <c r="L77" s="300"/>
      <c r="M77" s="241"/>
      <c r="N77" s="240"/>
      <c r="O77" s="242"/>
      <c r="P77" s="301"/>
      <c r="Q77" s="302"/>
      <c r="R77" s="242"/>
      <c r="S77" s="344"/>
      <c r="T77" s="249"/>
      <c r="U77" s="249"/>
      <c r="V77" s="242"/>
      <c r="W77" s="243" t="str">
        <f ca="1">IF($V77="未定","",IFERROR(VLOOKUP($V77,負担経費:経費コード,2,0),""))</f>
        <v/>
      </c>
      <c r="X77" s="303"/>
      <c r="Y77" s="303"/>
      <c r="Z77" s="297" t="str">
        <f t="shared" si="8"/>
        <v/>
      </c>
      <c r="AA77" s="249"/>
      <c r="AB77" s="249"/>
      <c r="AC77" s="249"/>
      <c r="AD77" s="249"/>
      <c r="AE77" s="249"/>
      <c r="AF77" s="249"/>
      <c r="AG77" s="249"/>
      <c r="AH77" s="249"/>
      <c r="AI77" s="249"/>
      <c r="AJ77" s="249"/>
      <c r="AK77" s="249"/>
      <c r="AL77" s="249"/>
      <c r="AM77" s="304">
        <f t="shared" si="9"/>
        <v>0</v>
      </c>
      <c r="AN77" s="305"/>
      <c r="AO77" s="304" t="str">
        <f>IFERROR(VLOOKUP($AN77,国籍等!$D$2:$E$202,2,1),"001")</f>
        <v>001</v>
      </c>
      <c r="AP77" s="305"/>
      <c r="AQ77" s="304" t="str">
        <f>IFERROR(VLOOKUP($AP77,国籍等!$A$2:$B$13,2,0),"")</f>
        <v/>
      </c>
      <c r="AR77" s="251"/>
      <c r="AS77" s="251"/>
      <c r="AT77" s="305"/>
      <c r="AU77" s="242"/>
      <c r="AV77" s="242"/>
      <c r="AW77" s="242"/>
      <c r="AX77" s="242"/>
      <c r="AY77" s="242"/>
      <c r="AZ77" s="242"/>
      <c r="BA77" s="242"/>
      <c r="BB77" s="296"/>
      <c r="BC77" s="238">
        <f t="shared" si="6"/>
        <v>72</v>
      </c>
    </row>
    <row r="78" spans="1:55" s="307" customFormat="1" ht="84.95" customHeight="1">
      <c r="A78" s="238">
        <v>73</v>
      </c>
      <c r="B78" s="237"/>
      <c r="C78" s="297" t="str">
        <f t="shared" si="7"/>
        <v/>
      </c>
      <c r="D78" s="239" t="str">
        <f>IFERROR(VLOOKUP($B78,職名・負担経費・単価!$A$2:$B$8,2,FALSE),"")</f>
        <v/>
      </c>
      <c r="E78" s="316"/>
      <c r="F78" s="316"/>
      <c r="G78" s="316"/>
      <c r="H78" s="294" t="str">
        <f>IFERROR(VLOOKUP($F78,部局名称!$D$1:$E$35,2,0),"")</f>
        <v/>
      </c>
      <c r="I78" s="282" t="str">
        <f>IFERROR(VLOOKUP($G78,部局名称!I:J,2,FALSE),"")</f>
        <v/>
      </c>
      <c r="J78" s="298"/>
      <c r="K78" s="299"/>
      <c r="L78" s="300"/>
      <c r="M78" s="241"/>
      <c r="N78" s="240"/>
      <c r="O78" s="242"/>
      <c r="P78" s="301"/>
      <c r="Q78" s="302"/>
      <c r="R78" s="242"/>
      <c r="S78" s="344"/>
      <c r="T78" s="249"/>
      <c r="U78" s="249"/>
      <c r="V78" s="242"/>
      <c r="W78" s="243" t="str">
        <f ca="1">IF($V78="未定","",IFERROR(VLOOKUP($V78,負担経費:経費コード,2,0),""))</f>
        <v/>
      </c>
      <c r="X78" s="303"/>
      <c r="Y78" s="303"/>
      <c r="Z78" s="297" t="str">
        <f t="shared" si="8"/>
        <v/>
      </c>
      <c r="AA78" s="249"/>
      <c r="AB78" s="249"/>
      <c r="AC78" s="249"/>
      <c r="AD78" s="249"/>
      <c r="AE78" s="249"/>
      <c r="AF78" s="249"/>
      <c r="AG78" s="249"/>
      <c r="AH78" s="249"/>
      <c r="AI78" s="249"/>
      <c r="AJ78" s="249"/>
      <c r="AK78" s="249"/>
      <c r="AL78" s="249"/>
      <c r="AM78" s="304">
        <f t="shared" si="9"/>
        <v>0</v>
      </c>
      <c r="AN78" s="305"/>
      <c r="AO78" s="304" t="str">
        <f>IFERROR(VLOOKUP($AN78,国籍等!$D$2:$E$202,2,1),"001")</f>
        <v>001</v>
      </c>
      <c r="AP78" s="305"/>
      <c r="AQ78" s="304" t="str">
        <f>IFERROR(VLOOKUP($AP78,国籍等!$A$2:$B$13,2,0),"")</f>
        <v/>
      </c>
      <c r="AR78" s="251"/>
      <c r="AS78" s="251"/>
      <c r="AT78" s="305"/>
      <c r="AU78" s="242"/>
      <c r="AV78" s="242"/>
      <c r="AW78" s="242"/>
      <c r="AX78" s="242"/>
      <c r="AY78" s="242"/>
      <c r="AZ78" s="242"/>
      <c r="BA78" s="242"/>
      <c r="BB78" s="296"/>
      <c r="BC78" s="238">
        <f t="shared" si="6"/>
        <v>73</v>
      </c>
    </row>
    <row r="79" spans="1:55" s="307" customFormat="1" ht="84.95" customHeight="1">
      <c r="A79" s="238">
        <v>74</v>
      </c>
      <c r="B79" s="237"/>
      <c r="C79" s="297" t="str">
        <f t="shared" si="7"/>
        <v/>
      </c>
      <c r="D79" s="239" t="str">
        <f>IFERROR(VLOOKUP($B79,職名・負担経費・単価!$A$2:$B$8,2,FALSE),"")</f>
        <v/>
      </c>
      <c r="E79" s="316"/>
      <c r="F79" s="316"/>
      <c r="G79" s="316"/>
      <c r="H79" s="294" t="str">
        <f>IFERROR(VLOOKUP($F79,部局名称!$D$1:$E$35,2,0),"")</f>
        <v/>
      </c>
      <c r="I79" s="282" t="str">
        <f>IFERROR(VLOOKUP($G79,部局名称!I:J,2,FALSE),"")</f>
        <v/>
      </c>
      <c r="J79" s="298"/>
      <c r="K79" s="299"/>
      <c r="L79" s="300"/>
      <c r="M79" s="241"/>
      <c r="N79" s="240"/>
      <c r="O79" s="242"/>
      <c r="P79" s="301"/>
      <c r="Q79" s="302"/>
      <c r="R79" s="242"/>
      <c r="S79" s="344"/>
      <c r="T79" s="249"/>
      <c r="U79" s="249"/>
      <c r="V79" s="242"/>
      <c r="W79" s="243" t="str">
        <f ca="1">IF($V79="未定","",IFERROR(VLOOKUP($V79,負担経費:経費コード,2,0),""))</f>
        <v/>
      </c>
      <c r="X79" s="303"/>
      <c r="Y79" s="303"/>
      <c r="Z79" s="297" t="str">
        <f t="shared" si="8"/>
        <v/>
      </c>
      <c r="AA79" s="249"/>
      <c r="AB79" s="249"/>
      <c r="AC79" s="249"/>
      <c r="AD79" s="249"/>
      <c r="AE79" s="249"/>
      <c r="AF79" s="249"/>
      <c r="AG79" s="249"/>
      <c r="AH79" s="249"/>
      <c r="AI79" s="249"/>
      <c r="AJ79" s="249"/>
      <c r="AK79" s="249"/>
      <c r="AL79" s="249"/>
      <c r="AM79" s="304">
        <f t="shared" si="9"/>
        <v>0</v>
      </c>
      <c r="AN79" s="305"/>
      <c r="AO79" s="304" t="str">
        <f>IFERROR(VLOOKUP($AN79,国籍等!$D$2:$E$202,2,1),"001")</f>
        <v>001</v>
      </c>
      <c r="AP79" s="305"/>
      <c r="AQ79" s="304" t="str">
        <f>IFERROR(VLOOKUP($AP79,国籍等!$A$2:$B$13,2,0),"")</f>
        <v/>
      </c>
      <c r="AR79" s="251"/>
      <c r="AS79" s="251"/>
      <c r="AT79" s="305"/>
      <c r="AU79" s="242"/>
      <c r="AV79" s="242"/>
      <c r="AW79" s="242"/>
      <c r="AX79" s="242"/>
      <c r="AY79" s="242"/>
      <c r="AZ79" s="242"/>
      <c r="BA79" s="242"/>
      <c r="BB79" s="296"/>
      <c r="BC79" s="238">
        <f t="shared" si="6"/>
        <v>74</v>
      </c>
    </row>
    <row r="80" spans="1:55" s="307" customFormat="1" ht="84.95" customHeight="1">
      <c r="A80" s="238">
        <v>75</v>
      </c>
      <c r="B80" s="237"/>
      <c r="C80" s="297" t="str">
        <f t="shared" si="7"/>
        <v/>
      </c>
      <c r="D80" s="239" t="str">
        <f>IFERROR(VLOOKUP($B80,職名・負担経費・単価!$A$2:$B$8,2,FALSE),"")</f>
        <v/>
      </c>
      <c r="E80" s="316"/>
      <c r="F80" s="316"/>
      <c r="G80" s="316"/>
      <c r="H80" s="294" t="str">
        <f>IFERROR(VLOOKUP($F80,部局名称!$D$1:$E$35,2,0),"")</f>
        <v/>
      </c>
      <c r="I80" s="282" t="str">
        <f>IFERROR(VLOOKUP($G80,部局名称!I:J,2,FALSE),"")</f>
        <v/>
      </c>
      <c r="J80" s="298"/>
      <c r="K80" s="299"/>
      <c r="L80" s="300"/>
      <c r="M80" s="241"/>
      <c r="N80" s="240"/>
      <c r="O80" s="242"/>
      <c r="P80" s="301"/>
      <c r="Q80" s="302"/>
      <c r="R80" s="242"/>
      <c r="S80" s="344"/>
      <c r="T80" s="249"/>
      <c r="U80" s="249"/>
      <c r="V80" s="242"/>
      <c r="W80" s="243" t="str">
        <f ca="1">IF($V80="未定","",IFERROR(VLOOKUP($V80,負担経費:経費コード,2,0),""))</f>
        <v/>
      </c>
      <c r="X80" s="303"/>
      <c r="Y80" s="303"/>
      <c r="Z80" s="297" t="str">
        <f t="shared" si="8"/>
        <v/>
      </c>
      <c r="AA80" s="249"/>
      <c r="AB80" s="249"/>
      <c r="AC80" s="249"/>
      <c r="AD80" s="249"/>
      <c r="AE80" s="249"/>
      <c r="AF80" s="249"/>
      <c r="AG80" s="249"/>
      <c r="AH80" s="249"/>
      <c r="AI80" s="249"/>
      <c r="AJ80" s="249"/>
      <c r="AK80" s="249"/>
      <c r="AL80" s="249"/>
      <c r="AM80" s="304">
        <f t="shared" si="9"/>
        <v>0</v>
      </c>
      <c r="AN80" s="305"/>
      <c r="AO80" s="304" t="str">
        <f>IFERROR(VLOOKUP($AN80,国籍等!$D$2:$E$202,2,1),"001")</f>
        <v>001</v>
      </c>
      <c r="AP80" s="305"/>
      <c r="AQ80" s="304" t="str">
        <f>IFERROR(VLOOKUP($AP80,国籍等!$A$2:$B$13,2,0),"")</f>
        <v/>
      </c>
      <c r="AR80" s="251"/>
      <c r="AS80" s="251"/>
      <c r="AT80" s="305"/>
      <c r="AU80" s="242"/>
      <c r="AV80" s="242"/>
      <c r="AW80" s="242"/>
      <c r="AX80" s="242"/>
      <c r="AY80" s="242"/>
      <c r="AZ80" s="242"/>
      <c r="BA80" s="242"/>
      <c r="BB80" s="296"/>
      <c r="BC80" s="238">
        <f t="shared" si="6"/>
        <v>75</v>
      </c>
    </row>
    <row r="81" spans="1:55" s="307" customFormat="1" ht="84.95" customHeight="1">
      <c r="A81" s="238">
        <v>76</v>
      </c>
      <c r="B81" s="237"/>
      <c r="C81" s="297" t="str">
        <f t="shared" si="7"/>
        <v/>
      </c>
      <c r="D81" s="239" t="str">
        <f>IFERROR(VLOOKUP($B81,職名・負担経費・単価!$A$2:$B$8,2,FALSE),"")</f>
        <v/>
      </c>
      <c r="E81" s="316"/>
      <c r="F81" s="316"/>
      <c r="G81" s="316"/>
      <c r="H81" s="294" t="str">
        <f>IFERROR(VLOOKUP($F81,部局名称!$D$1:$E$35,2,0),"")</f>
        <v/>
      </c>
      <c r="I81" s="282" t="str">
        <f>IFERROR(VLOOKUP($G81,部局名称!I:J,2,FALSE),"")</f>
        <v/>
      </c>
      <c r="J81" s="298"/>
      <c r="K81" s="299"/>
      <c r="L81" s="300"/>
      <c r="M81" s="241"/>
      <c r="N81" s="240"/>
      <c r="O81" s="242"/>
      <c r="P81" s="301"/>
      <c r="Q81" s="302"/>
      <c r="R81" s="242"/>
      <c r="S81" s="344"/>
      <c r="T81" s="249"/>
      <c r="U81" s="249"/>
      <c r="V81" s="242"/>
      <c r="W81" s="243" t="str">
        <f ca="1">IF($V81="未定","",IFERROR(VLOOKUP($V81,負担経費:経費コード,2,0),""))</f>
        <v/>
      </c>
      <c r="X81" s="303"/>
      <c r="Y81" s="303"/>
      <c r="Z81" s="297" t="str">
        <f t="shared" si="8"/>
        <v/>
      </c>
      <c r="AA81" s="249"/>
      <c r="AB81" s="249"/>
      <c r="AC81" s="249"/>
      <c r="AD81" s="249"/>
      <c r="AE81" s="249"/>
      <c r="AF81" s="249"/>
      <c r="AG81" s="249"/>
      <c r="AH81" s="249"/>
      <c r="AI81" s="249"/>
      <c r="AJ81" s="249"/>
      <c r="AK81" s="249"/>
      <c r="AL81" s="249"/>
      <c r="AM81" s="304">
        <f t="shared" si="9"/>
        <v>0</v>
      </c>
      <c r="AN81" s="305"/>
      <c r="AO81" s="304" t="str">
        <f>IFERROR(VLOOKUP($AN81,国籍等!$D$2:$E$202,2,1),"001")</f>
        <v>001</v>
      </c>
      <c r="AP81" s="305"/>
      <c r="AQ81" s="304" t="str">
        <f>IFERROR(VLOOKUP($AP81,国籍等!$A$2:$B$13,2,0),"")</f>
        <v/>
      </c>
      <c r="AR81" s="251"/>
      <c r="AS81" s="251"/>
      <c r="AT81" s="305"/>
      <c r="AU81" s="242"/>
      <c r="AV81" s="242"/>
      <c r="AW81" s="242"/>
      <c r="AX81" s="242"/>
      <c r="AY81" s="242"/>
      <c r="AZ81" s="242"/>
      <c r="BA81" s="242"/>
      <c r="BB81" s="296"/>
      <c r="BC81" s="238">
        <f t="shared" si="6"/>
        <v>76</v>
      </c>
    </row>
    <row r="82" spans="1:55" s="307" customFormat="1" ht="84.95" customHeight="1">
      <c r="A82" s="238">
        <v>77</v>
      </c>
      <c r="B82" s="237"/>
      <c r="C82" s="297" t="str">
        <f t="shared" si="7"/>
        <v/>
      </c>
      <c r="D82" s="239" t="str">
        <f>IFERROR(VLOOKUP($B82,職名・負担経費・単価!$A$2:$B$8,2,FALSE),"")</f>
        <v/>
      </c>
      <c r="E82" s="316"/>
      <c r="F82" s="316"/>
      <c r="G82" s="316"/>
      <c r="H82" s="294" t="str">
        <f>IFERROR(VLOOKUP($F82,部局名称!$D$1:$E$35,2,0),"")</f>
        <v/>
      </c>
      <c r="I82" s="282" t="str">
        <f>IFERROR(VLOOKUP($G82,部局名称!I:J,2,FALSE),"")</f>
        <v/>
      </c>
      <c r="J82" s="298"/>
      <c r="K82" s="299"/>
      <c r="L82" s="300"/>
      <c r="M82" s="241"/>
      <c r="N82" s="240"/>
      <c r="O82" s="242"/>
      <c r="P82" s="301"/>
      <c r="Q82" s="302"/>
      <c r="R82" s="242"/>
      <c r="S82" s="344"/>
      <c r="T82" s="249"/>
      <c r="U82" s="249"/>
      <c r="V82" s="242"/>
      <c r="W82" s="243" t="str">
        <f ca="1">IF($V82="未定","",IFERROR(VLOOKUP($V82,負担経費:経費コード,2,0),""))</f>
        <v/>
      </c>
      <c r="X82" s="303"/>
      <c r="Y82" s="303"/>
      <c r="Z82" s="297" t="str">
        <f t="shared" si="8"/>
        <v/>
      </c>
      <c r="AA82" s="249"/>
      <c r="AB82" s="249"/>
      <c r="AC82" s="249"/>
      <c r="AD82" s="249"/>
      <c r="AE82" s="249"/>
      <c r="AF82" s="249"/>
      <c r="AG82" s="249"/>
      <c r="AH82" s="249"/>
      <c r="AI82" s="249"/>
      <c r="AJ82" s="249"/>
      <c r="AK82" s="249"/>
      <c r="AL82" s="249"/>
      <c r="AM82" s="304">
        <f t="shared" si="9"/>
        <v>0</v>
      </c>
      <c r="AN82" s="305"/>
      <c r="AO82" s="304" t="str">
        <f>IFERROR(VLOOKUP($AN82,国籍等!$D$2:$E$202,2,1),"001")</f>
        <v>001</v>
      </c>
      <c r="AP82" s="305"/>
      <c r="AQ82" s="304" t="str">
        <f>IFERROR(VLOOKUP($AP82,国籍等!$A$2:$B$13,2,0),"")</f>
        <v/>
      </c>
      <c r="AR82" s="251"/>
      <c r="AS82" s="251"/>
      <c r="AT82" s="305"/>
      <c r="AU82" s="242"/>
      <c r="AV82" s="242"/>
      <c r="AW82" s="242"/>
      <c r="AX82" s="242"/>
      <c r="AY82" s="242"/>
      <c r="AZ82" s="242"/>
      <c r="BA82" s="242"/>
      <c r="BB82" s="296"/>
      <c r="BC82" s="238">
        <f t="shared" si="6"/>
        <v>77</v>
      </c>
    </row>
    <row r="83" spans="1:55" s="307" customFormat="1" ht="84.95" customHeight="1">
      <c r="A83" s="238">
        <v>78</v>
      </c>
      <c r="B83" s="237"/>
      <c r="C83" s="297" t="str">
        <f t="shared" si="7"/>
        <v/>
      </c>
      <c r="D83" s="239" t="str">
        <f>IFERROR(VLOOKUP($B83,職名・負担経費・単価!$A$2:$B$8,2,FALSE),"")</f>
        <v/>
      </c>
      <c r="E83" s="316"/>
      <c r="F83" s="316"/>
      <c r="G83" s="316"/>
      <c r="H83" s="294" t="str">
        <f>IFERROR(VLOOKUP($F83,部局名称!$D$1:$E$35,2,0),"")</f>
        <v/>
      </c>
      <c r="I83" s="282" t="str">
        <f>IFERROR(VLOOKUP($G83,部局名称!I:J,2,FALSE),"")</f>
        <v/>
      </c>
      <c r="J83" s="298"/>
      <c r="K83" s="299"/>
      <c r="L83" s="300"/>
      <c r="M83" s="241"/>
      <c r="N83" s="240"/>
      <c r="O83" s="242"/>
      <c r="P83" s="301"/>
      <c r="Q83" s="302"/>
      <c r="R83" s="242"/>
      <c r="S83" s="344"/>
      <c r="T83" s="249"/>
      <c r="U83" s="249"/>
      <c r="V83" s="242"/>
      <c r="W83" s="243" t="str">
        <f ca="1">IF($V83="未定","",IFERROR(VLOOKUP($V83,負担経費:経費コード,2,0),""))</f>
        <v/>
      </c>
      <c r="X83" s="303"/>
      <c r="Y83" s="303"/>
      <c r="Z83" s="297" t="str">
        <f t="shared" si="8"/>
        <v/>
      </c>
      <c r="AA83" s="249"/>
      <c r="AB83" s="249"/>
      <c r="AC83" s="249"/>
      <c r="AD83" s="249"/>
      <c r="AE83" s="249"/>
      <c r="AF83" s="249"/>
      <c r="AG83" s="249"/>
      <c r="AH83" s="249"/>
      <c r="AI83" s="249"/>
      <c r="AJ83" s="249"/>
      <c r="AK83" s="249"/>
      <c r="AL83" s="249"/>
      <c r="AM83" s="304">
        <f t="shared" si="9"/>
        <v>0</v>
      </c>
      <c r="AN83" s="305"/>
      <c r="AO83" s="304" t="str">
        <f>IFERROR(VLOOKUP($AN83,国籍等!$D$2:$E$202,2,1),"001")</f>
        <v>001</v>
      </c>
      <c r="AP83" s="305"/>
      <c r="AQ83" s="304" t="str">
        <f>IFERROR(VLOOKUP($AP83,国籍等!$A$2:$B$13,2,0),"")</f>
        <v/>
      </c>
      <c r="AR83" s="251"/>
      <c r="AS83" s="251"/>
      <c r="AT83" s="305"/>
      <c r="AU83" s="242"/>
      <c r="AV83" s="242"/>
      <c r="AW83" s="242"/>
      <c r="AX83" s="242"/>
      <c r="AY83" s="242"/>
      <c r="AZ83" s="242"/>
      <c r="BA83" s="242"/>
      <c r="BB83" s="296"/>
      <c r="BC83" s="238">
        <f t="shared" si="6"/>
        <v>78</v>
      </c>
    </row>
    <row r="84" spans="1:55" s="307" customFormat="1" ht="84.95" customHeight="1">
      <c r="A84" s="238">
        <v>79</v>
      </c>
      <c r="B84" s="237"/>
      <c r="C84" s="297" t="str">
        <f t="shared" si="7"/>
        <v/>
      </c>
      <c r="D84" s="239" t="str">
        <f>IFERROR(VLOOKUP($B84,職名・負担経費・単価!$A$2:$B$8,2,FALSE),"")</f>
        <v/>
      </c>
      <c r="E84" s="316"/>
      <c r="F84" s="316"/>
      <c r="G84" s="316"/>
      <c r="H84" s="294" t="str">
        <f>IFERROR(VLOOKUP($F84,部局名称!$D$1:$E$35,2,0),"")</f>
        <v/>
      </c>
      <c r="I84" s="282" t="str">
        <f>IFERROR(VLOOKUP($G84,部局名称!I:J,2,FALSE),"")</f>
        <v/>
      </c>
      <c r="J84" s="298"/>
      <c r="K84" s="299"/>
      <c r="L84" s="300"/>
      <c r="M84" s="241"/>
      <c r="N84" s="240"/>
      <c r="O84" s="242"/>
      <c r="P84" s="301"/>
      <c r="Q84" s="302"/>
      <c r="R84" s="242"/>
      <c r="S84" s="344"/>
      <c r="T84" s="249"/>
      <c r="U84" s="249"/>
      <c r="V84" s="242"/>
      <c r="W84" s="243" t="str">
        <f ca="1">IF($V84="未定","",IFERROR(VLOOKUP($V84,負担経費:経費コード,2,0),""))</f>
        <v/>
      </c>
      <c r="X84" s="303"/>
      <c r="Y84" s="303"/>
      <c r="Z84" s="297" t="str">
        <f t="shared" si="8"/>
        <v/>
      </c>
      <c r="AA84" s="249"/>
      <c r="AB84" s="249"/>
      <c r="AC84" s="249"/>
      <c r="AD84" s="249"/>
      <c r="AE84" s="249"/>
      <c r="AF84" s="249"/>
      <c r="AG84" s="249"/>
      <c r="AH84" s="249"/>
      <c r="AI84" s="249"/>
      <c r="AJ84" s="249"/>
      <c r="AK84" s="249"/>
      <c r="AL84" s="249"/>
      <c r="AM84" s="304">
        <f t="shared" si="9"/>
        <v>0</v>
      </c>
      <c r="AN84" s="305"/>
      <c r="AO84" s="304" t="str">
        <f>IFERROR(VLOOKUP($AN84,国籍等!$D$2:$E$202,2,1),"001")</f>
        <v>001</v>
      </c>
      <c r="AP84" s="305"/>
      <c r="AQ84" s="304" t="str">
        <f>IFERROR(VLOOKUP($AP84,国籍等!$A$2:$B$13,2,0),"")</f>
        <v/>
      </c>
      <c r="AR84" s="251"/>
      <c r="AS84" s="251"/>
      <c r="AT84" s="305"/>
      <c r="AU84" s="242"/>
      <c r="AV84" s="242"/>
      <c r="AW84" s="242"/>
      <c r="AX84" s="242"/>
      <c r="AY84" s="242"/>
      <c r="AZ84" s="242"/>
      <c r="BA84" s="242"/>
      <c r="BB84" s="296"/>
      <c r="BC84" s="238">
        <f t="shared" si="6"/>
        <v>79</v>
      </c>
    </row>
    <row r="85" spans="1:55" s="307" customFormat="1" ht="84.95" customHeight="1">
      <c r="A85" s="238">
        <v>80</v>
      </c>
      <c r="B85" s="237"/>
      <c r="C85" s="297" t="str">
        <f t="shared" si="7"/>
        <v/>
      </c>
      <c r="D85" s="239" t="str">
        <f>IFERROR(VLOOKUP($B85,職名・負担経費・単価!$A$2:$B$8,2,FALSE),"")</f>
        <v/>
      </c>
      <c r="E85" s="316"/>
      <c r="F85" s="316"/>
      <c r="G85" s="316"/>
      <c r="H85" s="294" t="str">
        <f>IFERROR(VLOOKUP($F85,部局名称!$D$1:$E$35,2,0),"")</f>
        <v/>
      </c>
      <c r="I85" s="282" t="str">
        <f>IFERROR(VLOOKUP($G85,部局名称!I:J,2,FALSE),"")</f>
        <v/>
      </c>
      <c r="J85" s="298"/>
      <c r="K85" s="299"/>
      <c r="L85" s="300"/>
      <c r="M85" s="241"/>
      <c r="N85" s="240"/>
      <c r="O85" s="242"/>
      <c r="P85" s="301"/>
      <c r="Q85" s="302"/>
      <c r="R85" s="242"/>
      <c r="S85" s="344"/>
      <c r="T85" s="249"/>
      <c r="U85" s="249"/>
      <c r="V85" s="242"/>
      <c r="W85" s="243" t="str">
        <f ca="1">IF($V85="未定","",IFERROR(VLOOKUP($V85,負担経費:経費コード,2,0),""))</f>
        <v/>
      </c>
      <c r="X85" s="303"/>
      <c r="Y85" s="303"/>
      <c r="Z85" s="297" t="str">
        <f t="shared" si="8"/>
        <v/>
      </c>
      <c r="AA85" s="249"/>
      <c r="AB85" s="249"/>
      <c r="AC85" s="249"/>
      <c r="AD85" s="249"/>
      <c r="AE85" s="249"/>
      <c r="AF85" s="249"/>
      <c r="AG85" s="249"/>
      <c r="AH85" s="249"/>
      <c r="AI85" s="249"/>
      <c r="AJ85" s="249"/>
      <c r="AK85" s="249"/>
      <c r="AL85" s="249"/>
      <c r="AM85" s="304">
        <f t="shared" si="9"/>
        <v>0</v>
      </c>
      <c r="AN85" s="305"/>
      <c r="AO85" s="304" t="str">
        <f>IFERROR(VLOOKUP($AN85,国籍等!$D$2:$E$202,2,1),"001")</f>
        <v>001</v>
      </c>
      <c r="AP85" s="305"/>
      <c r="AQ85" s="304" t="str">
        <f>IFERROR(VLOOKUP($AP85,国籍等!$A$2:$B$13,2,0),"")</f>
        <v/>
      </c>
      <c r="AR85" s="251"/>
      <c r="AS85" s="251"/>
      <c r="AT85" s="305"/>
      <c r="AU85" s="242"/>
      <c r="AV85" s="242"/>
      <c r="AW85" s="242"/>
      <c r="AX85" s="242"/>
      <c r="AY85" s="242"/>
      <c r="AZ85" s="242"/>
      <c r="BA85" s="242"/>
      <c r="BB85" s="296"/>
      <c r="BC85" s="238">
        <f t="shared" si="6"/>
        <v>80</v>
      </c>
    </row>
    <row r="86" spans="1:55" s="307" customFormat="1" ht="84.95" customHeight="1">
      <c r="A86" s="238">
        <v>81</v>
      </c>
      <c r="B86" s="237"/>
      <c r="C86" s="297" t="str">
        <f t="shared" si="7"/>
        <v/>
      </c>
      <c r="D86" s="239" t="str">
        <f>IFERROR(VLOOKUP($B86,職名・負担経費・単価!$A$2:$B$8,2,FALSE),"")</f>
        <v/>
      </c>
      <c r="E86" s="316"/>
      <c r="F86" s="316"/>
      <c r="G86" s="316"/>
      <c r="H86" s="294" t="str">
        <f>IFERROR(VLOOKUP($F86,部局名称!$D$1:$E$35,2,0),"")</f>
        <v/>
      </c>
      <c r="I86" s="282" t="str">
        <f>IFERROR(VLOOKUP($G86,部局名称!I:J,2,FALSE),"")</f>
        <v/>
      </c>
      <c r="J86" s="298"/>
      <c r="K86" s="299"/>
      <c r="L86" s="300"/>
      <c r="M86" s="241"/>
      <c r="N86" s="240"/>
      <c r="O86" s="242"/>
      <c r="P86" s="301"/>
      <c r="Q86" s="302"/>
      <c r="R86" s="242"/>
      <c r="S86" s="344"/>
      <c r="T86" s="249"/>
      <c r="U86" s="249"/>
      <c r="V86" s="242"/>
      <c r="W86" s="243" t="str">
        <f ca="1">IF($V86="未定","",IFERROR(VLOOKUP($V86,負担経費:経費コード,2,0),""))</f>
        <v/>
      </c>
      <c r="X86" s="303"/>
      <c r="Y86" s="303"/>
      <c r="Z86" s="297" t="str">
        <f t="shared" si="8"/>
        <v/>
      </c>
      <c r="AA86" s="249"/>
      <c r="AB86" s="249"/>
      <c r="AC86" s="249"/>
      <c r="AD86" s="249"/>
      <c r="AE86" s="249"/>
      <c r="AF86" s="249"/>
      <c r="AG86" s="249"/>
      <c r="AH86" s="249"/>
      <c r="AI86" s="249"/>
      <c r="AJ86" s="249"/>
      <c r="AK86" s="249"/>
      <c r="AL86" s="249"/>
      <c r="AM86" s="304">
        <f t="shared" si="9"/>
        <v>0</v>
      </c>
      <c r="AN86" s="305"/>
      <c r="AO86" s="304" t="str">
        <f>IFERROR(VLOOKUP($AN86,国籍等!$D$2:$E$202,2,1),"001")</f>
        <v>001</v>
      </c>
      <c r="AP86" s="305"/>
      <c r="AQ86" s="304" t="str">
        <f>IFERROR(VLOOKUP($AP86,国籍等!$A$2:$B$13,2,0),"")</f>
        <v/>
      </c>
      <c r="AR86" s="251"/>
      <c r="AS86" s="251"/>
      <c r="AT86" s="305"/>
      <c r="AU86" s="242"/>
      <c r="AV86" s="242"/>
      <c r="AW86" s="242"/>
      <c r="AX86" s="242"/>
      <c r="AY86" s="242"/>
      <c r="AZ86" s="242"/>
      <c r="BA86" s="242"/>
      <c r="BB86" s="296"/>
      <c r="BC86" s="238">
        <f t="shared" si="6"/>
        <v>81</v>
      </c>
    </row>
    <row r="87" spans="1:55" s="307" customFormat="1" ht="84.95" customHeight="1">
      <c r="A87" s="238">
        <v>82</v>
      </c>
      <c r="B87" s="237"/>
      <c r="C87" s="297" t="str">
        <f t="shared" si="7"/>
        <v/>
      </c>
      <c r="D87" s="239" t="str">
        <f>IFERROR(VLOOKUP($B87,職名・負担経費・単価!$A$2:$B$8,2,FALSE),"")</f>
        <v/>
      </c>
      <c r="E87" s="316"/>
      <c r="F87" s="316"/>
      <c r="G87" s="316"/>
      <c r="H87" s="294" t="str">
        <f>IFERROR(VLOOKUP($F87,部局名称!$D$1:$E$35,2,0),"")</f>
        <v/>
      </c>
      <c r="I87" s="282" t="str">
        <f>IFERROR(VLOOKUP($G87,部局名称!I:J,2,FALSE),"")</f>
        <v/>
      </c>
      <c r="J87" s="298"/>
      <c r="K87" s="299"/>
      <c r="L87" s="300"/>
      <c r="M87" s="241"/>
      <c r="N87" s="240"/>
      <c r="O87" s="242"/>
      <c r="P87" s="301"/>
      <c r="Q87" s="302"/>
      <c r="R87" s="242"/>
      <c r="S87" s="344"/>
      <c r="T87" s="249"/>
      <c r="U87" s="249"/>
      <c r="V87" s="242"/>
      <c r="W87" s="243" t="str">
        <f ca="1">IF($V87="未定","",IFERROR(VLOOKUP($V87,負担経費:経費コード,2,0),""))</f>
        <v/>
      </c>
      <c r="X87" s="303"/>
      <c r="Y87" s="303"/>
      <c r="Z87" s="297" t="str">
        <f t="shared" si="8"/>
        <v/>
      </c>
      <c r="AA87" s="249"/>
      <c r="AB87" s="249"/>
      <c r="AC87" s="249"/>
      <c r="AD87" s="249"/>
      <c r="AE87" s="249"/>
      <c r="AF87" s="249"/>
      <c r="AG87" s="249"/>
      <c r="AH87" s="249"/>
      <c r="AI87" s="249"/>
      <c r="AJ87" s="249"/>
      <c r="AK87" s="249"/>
      <c r="AL87" s="249"/>
      <c r="AM87" s="304">
        <f t="shared" si="9"/>
        <v>0</v>
      </c>
      <c r="AN87" s="305"/>
      <c r="AO87" s="304" t="str">
        <f>IFERROR(VLOOKUP($AN87,国籍等!$D$2:$E$202,2,1),"001")</f>
        <v>001</v>
      </c>
      <c r="AP87" s="305"/>
      <c r="AQ87" s="304" t="str">
        <f>IFERROR(VLOOKUP($AP87,国籍等!$A$2:$B$13,2,0),"")</f>
        <v/>
      </c>
      <c r="AR87" s="251"/>
      <c r="AS87" s="251"/>
      <c r="AT87" s="305"/>
      <c r="AU87" s="242"/>
      <c r="AV87" s="242"/>
      <c r="AW87" s="242"/>
      <c r="AX87" s="242"/>
      <c r="AY87" s="242"/>
      <c r="AZ87" s="242"/>
      <c r="BA87" s="242"/>
      <c r="BB87" s="296"/>
      <c r="BC87" s="238">
        <f t="shared" si="6"/>
        <v>82</v>
      </c>
    </row>
    <row r="88" spans="1:55" s="307" customFormat="1" ht="84.95" customHeight="1">
      <c r="A88" s="238">
        <v>83</v>
      </c>
      <c r="B88" s="237"/>
      <c r="C88" s="297" t="str">
        <f t="shared" si="7"/>
        <v/>
      </c>
      <c r="D88" s="239" t="str">
        <f>IFERROR(VLOOKUP($B88,職名・負担経費・単価!$A$2:$B$8,2,FALSE),"")</f>
        <v/>
      </c>
      <c r="E88" s="316"/>
      <c r="F88" s="316"/>
      <c r="G88" s="316"/>
      <c r="H88" s="294" t="str">
        <f>IFERROR(VLOOKUP($F88,部局名称!$D$1:$E$35,2,0),"")</f>
        <v/>
      </c>
      <c r="I88" s="282" t="str">
        <f>IFERROR(VLOOKUP($G88,部局名称!I:J,2,FALSE),"")</f>
        <v/>
      </c>
      <c r="J88" s="298"/>
      <c r="K88" s="299"/>
      <c r="L88" s="300"/>
      <c r="M88" s="241"/>
      <c r="N88" s="240"/>
      <c r="O88" s="242"/>
      <c r="P88" s="301"/>
      <c r="Q88" s="302"/>
      <c r="R88" s="242"/>
      <c r="S88" s="344"/>
      <c r="T88" s="249"/>
      <c r="U88" s="249"/>
      <c r="V88" s="242"/>
      <c r="W88" s="243" t="str">
        <f ca="1">IF($V88="未定","",IFERROR(VLOOKUP($V88,負担経費:経費コード,2,0),""))</f>
        <v/>
      </c>
      <c r="X88" s="303"/>
      <c r="Y88" s="303"/>
      <c r="Z88" s="297" t="str">
        <f t="shared" si="8"/>
        <v/>
      </c>
      <c r="AA88" s="249"/>
      <c r="AB88" s="249"/>
      <c r="AC88" s="249"/>
      <c r="AD88" s="249"/>
      <c r="AE88" s="249"/>
      <c r="AF88" s="249"/>
      <c r="AG88" s="249"/>
      <c r="AH88" s="249"/>
      <c r="AI88" s="249"/>
      <c r="AJ88" s="249"/>
      <c r="AK88" s="249"/>
      <c r="AL88" s="249"/>
      <c r="AM88" s="304">
        <f t="shared" si="9"/>
        <v>0</v>
      </c>
      <c r="AN88" s="305"/>
      <c r="AO88" s="304" t="str">
        <f>IFERROR(VLOOKUP($AN88,国籍等!$D$2:$E$202,2,1),"001")</f>
        <v>001</v>
      </c>
      <c r="AP88" s="305"/>
      <c r="AQ88" s="304" t="str">
        <f>IFERROR(VLOOKUP($AP88,国籍等!$A$2:$B$13,2,0),"")</f>
        <v/>
      </c>
      <c r="AR88" s="251"/>
      <c r="AS88" s="251"/>
      <c r="AT88" s="305"/>
      <c r="AU88" s="242"/>
      <c r="AV88" s="242"/>
      <c r="AW88" s="242"/>
      <c r="AX88" s="242"/>
      <c r="AY88" s="242"/>
      <c r="AZ88" s="242"/>
      <c r="BA88" s="242"/>
      <c r="BB88" s="296"/>
      <c r="BC88" s="238">
        <f t="shared" si="6"/>
        <v>83</v>
      </c>
    </row>
    <row r="89" spans="1:55" s="307" customFormat="1" ht="84.95" customHeight="1">
      <c r="A89" s="238">
        <v>84</v>
      </c>
      <c r="B89" s="237"/>
      <c r="C89" s="297" t="str">
        <f t="shared" si="7"/>
        <v/>
      </c>
      <c r="D89" s="239" t="str">
        <f>IFERROR(VLOOKUP($B89,職名・負担経費・単価!$A$2:$B$8,2,FALSE),"")</f>
        <v/>
      </c>
      <c r="E89" s="316"/>
      <c r="F89" s="316"/>
      <c r="G89" s="316"/>
      <c r="H89" s="294" t="str">
        <f>IFERROR(VLOOKUP($F89,部局名称!$D$1:$E$35,2,0),"")</f>
        <v/>
      </c>
      <c r="I89" s="282" t="str">
        <f>IFERROR(VLOOKUP($G89,部局名称!I:J,2,FALSE),"")</f>
        <v/>
      </c>
      <c r="J89" s="298"/>
      <c r="K89" s="299"/>
      <c r="L89" s="300"/>
      <c r="M89" s="241"/>
      <c r="N89" s="240"/>
      <c r="O89" s="242"/>
      <c r="P89" s="301"/>
      <c r="Q89" s="302"/>
      <c r="R89" s="242"/>
      <c r="S89" s="344"/>
      <c r="T89" s="249"/>
      <c r="U89" s="249"/>
      <c r="V89" s="242"/>
      <c r="W89" s="243" t="str">
        <f ca="1">IF($V89="未定","",IFERROR(VLOOKUP($V89,負担経費:経費コード,2,0),""))</f>
        <v/>
      </c>
      <c r="X89" s="303"/>
      <c r="Y89" s="303"/>
      <c r="Z89" s="297" t="str">
        <f t="shared" si="8"/>
        <v/>
      </c>
      <c r="AA89" s="249"/>
      <c r="AB89" s="249"/>
      <c r="AC89" s="249"/>
      <c r="AD89" s="249"/>
      <c r="AE89" s="249"/>
      <c r="AF89" s="249"/>
      <c r="AG89" s="249"/>
      <c r="AH89" s="249"/>
      <c r="AI89" s="249"/>
      <c r="AJ89" s="249"/>
      <c r="AK89" s="249"/>
      <c r="AL89" s="249"/>
      <c r="AM89" s="304">
        <f t="shared" si="9"/>
        <v>0</v>
      </c>
      <c r="AN89" s="305"/>
      <c r="AO89" s="304" t="str">
        <f>IFERROR(VLOOKUP($AN89,国籍等!$D$2:$E$202,2,1),"001")</f>
        <v>001</v>
      </c>
      <c r="AP89" s="305"/>
      <c r="AQ89" s="304" t="str">
        <f>IFERROR(VLOOKUP($AP89,国籍等!$A$2:$B$13,2,0),"")</f>
        <v/>
      </c>
      <c r="AR89" s="251"/>
      <c r="AS89" s="251"/>
      <c r="AT89" s="305"/>
      <c r="AU89" s="242"/>
      <c r="AV89" s="242"/>
      <c r="AW89" s="242"/>
      <c r="AX89" s="242"/>
      <c r="AY89" s="242"/>
      <c r="AZ89" s="242"/>
      <c r="BA89" s="242"/>
      <c r="BB89" s="296"/>
      <c r="BC89" s="238">
        <f t="shared" si="6"/>
        <v>84</v>
      </c>
    </row>
    <row r="90" spans="1:55" s="307" customFormat="1" ht="84.95" customHeight="1">
      <c r="A90" s="238">
        <v>85</v>
      </c>
      <c r="B90" s="237"/>
      <c r="C90" s="297" t="str">
        <f t="shared" si="7"/>
        <v/>
      </c>
      <c r="D90" s="239" t="str">
        <f>IFERROR(VLOOKUP($B90,職名・負担経費・単価!$A$2:$B$8,2,FALSE),"")</f>
        <v/>
      </c>
      <c r="E90" s="316"/>
      <c r="F90" s="316"/>
      <c r="G90" s="316"/>
      <c r="H90" s="294" t="str">
        <f>IFERROR(VLOOKUP($F90,部局名称!$D$1:$E$35,2,0),"")</f>
        <v/>
      </c>
      <c r="I90" s="282" t="str">
        <f>IFERROR(VLOOKUP($G90,部局名称!I:J,2,FALSE),"")</f>
        <v/>
      </c>
      <c r="J90" s="298"/>
      <c r="K90" s="299"/>
      <c r="L90" s="300"/>
      <c r="M90" s="241"/>
      <c r="N90" s="240"/>
      <c r="O90" s="242"/>
      <c r="P90" s="301"/>
      <c r="Q90" s="302"/>
      <c r="R90" s="242"/>
      <c r="S90" s="344"/>
      <c r="T90" s="249"/>
      <c r="U90" s="249"/>
      <c r="V90" s="242"/>
      <c r="W90" s="243" t="str">
        <f ca="1">IF($V90="未定","",IFERROR(VLOOKUP($V90,負担経費:経費コード,2,0),""))</f>
        <v/>
      </c>
      <c r="X90" s="303"/>
      <c r="Y90" s="303"/>
      <c r="Z90" s="297" t="str">
        <f t="shared" si="8"/>
        <v/>
      </c>
      <c r="AA90" s="249"/>
      <c r="AB90" s="249"/>
      <c r="AC90" s="249"/>
      <c r="AD90" s="249"/>
      <c r="AE90" s="249"/>
      <c r="AF90" s="249"/>
      <c r="AG90" s="249"/>
      <c r="AH90" s="249"/>
      <c r="AI90" s="249"/>
      <c r="AJ90" s="249"/>
      <c r="AK90" s="249"/>
      <c r="AL90" s="249"/>
      <c r="AM90" s="304">
        <f t="shared" si="9"/>
        <v>0</v>
      </c>
      <c r="AN90" s="305"/>
      <c r="AO90" s="304" t="str">
        <f>IFERROR(VLOOKUP($AN90,国籍等!$D$2:$E$202,2,1),"001")</f>
        <v>001</v>
      </c>
      <c r="AP90" s="305"/>
      <c r="AQ90" s="304" t="str">
        <f>IFERROR(VLOOKUP($AP90,国籍等!$A$2:$B$13,2,0),"")</f>
        <v/>
      </c>
      <c r="AR90" s="251"/>
      <c r="AS90" s="251"/>
      <c r="AT90" s="305"/>
      <c r="AU90" s="242"/>
      <c r="AV90" s="242"/>
      <c r="AW90" s="242"/>
      <c r="AX90" s="242"/>
      <c r="AY90" s="242"/>
      <c r="AZ90" s="242"/>
      <c r="BA90" s="242"/>
      <c r="BB90" s="296"/>
      <c r="BC90" s="238">
        <f t="shared" si="6"/>
        <v>85</v>
      </c>
    </row>
    <row r="91" spans="1:55" s="307" customFormat="1" ht="84.95" customHeight="1">
      <c r="A91" s="238">
        <v>86</v>
      </c>
      <c r="B91" s="237"/>
      <c r="C91" s="297" t="str">
        <f t="shared" si="7"/>
        <v/>
      </c>
      <c r="D91" s="239" t="str">
        <f>IFERROR(VLOOKUP($B91,職名・負担経費・単価!$A$2:$B$8,2,FALSE),"")</f>
        <v/>
      </c>
      <c r="E91" s="316"/>
      <c r="F91" s="316"/>
      <c r="G91" s="316"/>
      <c r="H91" s="294" t="str">
        <f>IFERROR(VLOOKUP($F91,部局名称!$D$1:$E$35,2,0),"")</f>
        <v/>
      </c>
      <c r="I91" s="282" t="str">
        <f>IFERROR(VLOOKUP($G91,部局名称!I:J,2,FALSE),"")</f>
        <v/>
      </c>
      <c r="J91" s="298"/>
      <c r="K91" s="299"/>
      <c r="L91" s="300"/>
      <c r="M91" s="241"/>
      <c r="N91" s="240"/>
      <c r="O91" s="242"/>
      <c r="P91" s="301"/>
      <c r="Q91" s="302"/>
      <c r="R91" s="242"/>
      <c r="S91" s="344"/>
      <c r="T91" s="249"/>
      <c r="U91" s="249"/>
      <c r="V91" s="242"/>
      <c r="W91" s="243" t="str">
        <f ca="1">IF($V91="未定","",IFERROR(VLOOKUP($V91,負担経費:経費コード,2,0),""))</f>
        <v/>
      </c>
      <c r="X91" s="303"/>
      <c r="Y91" s="303"/>
      <c r="Z91" s="297" t="str">
        <f t="shared" si="8"/>
        <v/>
      </c>
      <c r="AA91" s="249"/>
      <c r="AB91" s="249"/>
      <c r="AC91" s="249"/>
      <c r="AD91" s="249"/>
      <c r="AE91" s="249"/>
      <c r="AF91" s="249"/>
      <c r="AG91" s="249"/>
      <c r="AH91" s="249"/>
      <c r="AI91" s="249"/>
      <c r="AJ91" s="249"/>
      <c r="AK91" s="249"/>
      <c r="AL91" s="249"/>
      <c r="AM91" s="304">
        <f t="shared" si="9"/>
        <v>0</v>
      </c>
      <c r="AN91" s="305"/>
      <c r="AO91" s="304" t="str">
        <f>IFERROR(VLOOKUP($AN91,国籍等!$D$2:$E$202,2,1),"001")</f>
        <v>001</v>
      </c>
      <c r="AP91" s="305"/>
      <c r="AQ91" s="304" t="str">
        <f>IFERROR(VLOOKUP($AP91,国籍等!$A$2:$B$13,2,0),"")</f>
        <v/>
      </c>
      <c r="AR91" s="251"/>
      <c r="AS91" s="251"/>
      <c r="AT91" s="305"/>
      <c r="AU91" s="242"/>
      <c r="AV91" s="242"/>
      <c r="AW91" s="242"/>
      <c r="AX91" s="242"/>
      <c r="AY91" s="242"/>
      <c r="AZ91" s="242"/>
      <c r="BA91" s="242"/>
      <c r="BB91" s="296"/>
      <c r="BC91" s="238">
        <f t="shared" si="6"/>
        <v>86</v>
      </c>
    </row>
    <row r="92" spans="1:55" s="307" customFormat="1" ht="84.95" customHeight="1">
      <c r="A92" s="238">
        <v>87</v>
      </c>
      <c r="B92" s="237"/>
      <c r="C92" s="297" t="str">
        <f t="shared" si="7"/>
        <v/>
      </c>
      <c r="D92" s="239" t="str">
        <f>IFERROR(VLOOKUP($B92,職名・負担経費・単価!$A$2:$B$8,2,FALSE),"")</f>
        <v/>
      </c>
      <c r="E92" s="316"/>
      <c r="F92" s="316"/>
      <c r="G92" s="316"/>
      <c r="H92" s="294" t="str">
        <f>IFERROR(VLOOKUP($F92,部局名称!$D$1:$E$35,2,0),"")</f>
        <v/>
      </c>
      <c r="I92" s="282" t="str">
        <f>IFERROR(VLOOKUP($G92,部局名称!I:J,2,FALSE),"")</f>
        <v/>
      </c>
      <c r="J92" s="298"/>
      <c r="K92" s="299"/>
      <c r="L92" s="300"/>
      <c r="M92" s="241"/>
      <c r="N92" s="240"/>
      <c r="O92" s="242"/>
      <c r="P92" s="301"/>
      <c r="Q92" s="302"/>
      <c r="R92" s="242"/>
      <c r="S92" s="344"/>
      <c r="T92" s="249"/>
      <c r="U92" s="249"/>
      <c r="V92" s="242"/>
      <c r="W92" s="243" t="str">
        <f ca="1">IF($V92="未定","",IFERROR(VLOOKUP($V92,負担経費:経費コード,2,0),""))</f>
        <v/>
      </c>
      <c r="X92" s="303"/>
      <c r="Y92" s="303"/>
      <c r="Z92" s="297" t="str">
        <f t="shared" si="8"/>
        <v/>
      </c>
      <c r="AA92" s="249"/>
      <c r="AB92" s="249"/>
      <c r="AC92" s="249"/>
      <c r="AD92" s="249"/>
      <c r="AE92" s="249"/>
      <c r="AF92" s="249"/>
      <c r="AG92" s="249"/>
      <c r="AH92" s="249"/>
      <c r="AI92" s="249"/>
      <c r="AJ92" s="249"/>
      <c r="AK92" s="249"/>
      <c r="AL92" s="249"/>
      <c r="AM92" s="304">
        <f t="shared" si="9"/>
        <v>0</v>
      </c>
      <c r="AN92" s="305"/>
      <c r="AO92" s="304" t="str">
        <f>IFERROR(VLOOKUP($AN92,国籍等!$D$2:$E$202,2,1),"001")</f>
        <v>001</v>
      </c>
      <c r="AP92" s="305"/>
      <c r="AQ92" s="304" t="str">
        <f>IFERROR(VLOOKUP($AP92,国籍等!$A$2:$B$13,2,0),"")</f>
        <v/>
      </c>
      <c r="AR92" s="251"/>
      <c r="AS92" s="251"/>
      <c r="AT92" s="305"/>
      <c r="AU92" s="242"/>
      <c r="AV92" s="242"/>
      <c r="AW92" s="242"/>
      <c r="AX92" s="242"/>
      <c r="AY92" s="242"/>
      <c r="AZ92" s="242"/>
      <c r="BA92" s="242"/>
      <c r="BB92" s="296"/>
      <c r="BC92" s="238">
        <f t="shared" si="6"/>
        <v>87</v>
      </c>
    </row>
    <row r="93" spans="1:55" s="307" customFormat="1" ht="84.95" customHeight="1">
      <c r="A93" s="238">
        <v>88</v>
      </c>
      <c r="B93" s="237"/>
      <c r="C93" s="297" t="str">
        <f t="shared" si="7"/>
        <v/>
      </c>
      <c r="D93" s="239" t="str">
        <f>IFERROR(VLOOKUP($B93,職名・負担経費・単価!$A$2:$B$8,2,FALSE),"")</f>
        <v/>
      </c>
      <c r="E93" s="316"/>
      <c r="F93" s="316"/>
      <c r="G93" s="316"/>
      <c r="H93" s="294" t="str">
        <f>IFERROR(VLOOKUP($F93,部局名称!$D$1:$E$35,2,0),"")</f>
        <v/>
      </c>
      <c r="I93" s="282" t="str">
        <f>IFERROR(VLOOKUP($G93,部局名称!I:J,2,FALSE),"")</f>
        <v/>
      </c>
      <c r="J93" s="298"/>
      <c r="K93" s="299"/>
      <c r="L93" s="300"/>
      <c r="M93" s="241"/>
      <c r="N93" s="240"/>
      <c r="O93" s="242"/>
      <c r="P93" s="301"/>
      <c r="Q93" s="302"/>
      <c r="R93" s="242"/>
      <c r="S93" s="344"/>
      <c r="T93" s="249"/>
      <c r="U93" s="249"/>
      <c r="V93" s="242"/>
      <c r="W93" s="243" t="str">
        <f ca="1">IF($V93="未定","",IFERROR(VLOOKUP($V93,負担経費:経費コード,2,0),""))</f>
        <v/>
      </c>
      <c r="X93" s="303"/>
      <c r="Y93" s="303"/>
      <c r="Z93" s="297" t="str">
        <f t="shared" si="8"/>
        <v/>
      </c>
      <c r="AA93" s="249"/>
      <c r="AB93" s="249"/>
      <c r="AC93" s="249"/>
      <c r="AD93" s="249"/>
      <c r="AE93" s="249"/>
      <c r="AF93" s="249"/>
      <c r="AG93" s="249"/>
      <c r="AH93" s="249"/>
      <c r="AI93" s="249"/>
      <c r="AJ93" s="249"/>
      <c r="AK93" s="249"/>
      <c r="AL93" s="249"/>
      <c r="AM93" s="304">
        <f t="shared" si="9"/>
        <v>0</v>
      </c>
      <c r="AN93" s="305"/>
      <c r="AO93" s="304" t="str">
        <f>IFERROR(VLOOKUP($AN93,国籍等!$D$2:$E$202,2,1),"001")</f>
        <v>001</v>
      </c>
      <c r="AP93" s="305"/>
      <c r="AQ93" s="304" t="str">
        <f>IFERROR(VLOOKUP($AP93,国籍等!$A$2:$B$13,2,0),"")</f>
        <v/>
      </c>
      <c r="AR93" s="251"/>
      <c r="AS93" s="251"/>
      <c r="AT93" s="305"/>
      <c r="AU93" s="242"/>
      <c r="AV93" s="242"/>
      <c r="AW93" s="242"/>
      <c r="AX93" s="242"/>
      <c r="AY93" s="242"/>
      <c r="AZ93" s="242"/>
      <c r="BA93" s="242"/>
      <c r="BB93" s="296"/>
      <c r="BC93" s="238">
        <f t="shared" si="6"/>
        <v>88</v>
      </c>
    </row>
    <row r="94" spans="1:55" s="307" customFormat="1" ht="84.95" customHeight="1">
      <c r="A94" s="238">
        <v>89</v>
      </c>
      <c r="B94" s="237"/>
      <c r="C94" s="297" t="str">
        <f t="shared" si="7"/>
        <v/>
      </c>
      <c r="D94" s="239" t="str">
        <f>IFERROR(VLOOKUP($B94,職名・負担経費・単価!$A$2:$B$8,2,FALSE),"")</f>
        <v/>
      </c>
      <c r="E94" s="316"/>
      <c r="F94" s="316"/>
      <c r="G94" s="316"/>
      <c r="H94" s="294" t="str">
        <f>IFERROR(VLOOKUP($F94,部局名称!$D$1:$E$35,2,0),"")</f>
        <v/>
      </c>
      <c r="I94" s="282" t="str">
        <f>IFERROR(VLOOKUP($G94,部局名称!I:J,2,FALSE),"")</f>
        <v/>
      </c>
      <c r="J94" s="298"/>
      <c r="K94" s="299"/>
      <c r="L94" s="300"/>
      <c r="M94" s="241"/>
      <c r="N94" s="240"/>
      <c r="O94" s="242"/>
      <c r="P94" s="301"/>
      <c r="Q94" s="302"/>
      <c r="R94" s="242"/>
      <c r="S94" s="344"/>
      <c r="T94" s="249"/>
      <c r="U94" s="249"/>
      <c r="V94" s="242"/>
      <c r="W94" s="243" t="str">
        <f ca="1">IF($V94="未定","",IFERROR(VLOOKUP($V94,負担経費:経費コード,2,0),""))</f>
        <v/>
      </c>
      <c r="X94" s="303"/>
      <c r="Y94" s="303"/>
      <c r="Z94" s="297" t="str">
        <f t="shared" si="8"/>
        <v/>
      </c>
      <c r="AA94" s="249"/>
      <c r="AB94" s="249"/>
      <c r="AC94" s="249"/>
      <c r="AD94" s="249"/>
      <c r="AE94" s="249"/>
      <c r="AF94" s="249"/>
      <c r="AG94" s="249"/>
      <c r="AH94" s="249"/>
      <c r="AI94" s="249"/>
      <c r="AJ94" s="249"/>
      <c r="AK94" s="249"/>
      <c r="AL94" s="249"/>
      <c r="AM94" s="304">
        <f t="shared" si="9"/>
        <v>0</v>
      </c>
      <c r="AN94" s="305"/>
      <c r="AO94" s="304" t="str">
        <f>IFERROR(VLOOKUP($AN94,国籍等!$D$2:$E$202,2,1),"001")</f>
        <v>001</v>
      </c>
      <c r="AP94" s="305"/>
      <c r="AQ94" s="304" t="str">
        <f>IFERROR(VLOOKUP($AP94,国籍等!$A$2:$B$13,2,0),"")</f>
        <v/>
      </c>
      <c r="AR94" s="251"/>
      <c r="AS94" s="251"/>
      <c r="AT94" s="305"/>
      <c r="AU94" s="242"/>
      <c r="AV94" s="242"/>
      <c r="AW94" s="242"/>
      <c r="AX94" s="242"/>
      <c r="AY94" s="242"/>
      <c r="AZ94" s="242"/>
      <c r="BA94" s="242"/>
      <c r="BB94" s="296"/>
      <c r="BC94" s="238">
        <f t="shared" si="6"/>
        <v>89</v>
      </c>
    </row>
    <row r="95" spans="1:55" s="307" customFormat="1" ht="84.95" customHeight="1">
      <c r="A95" s="238">
        <v>90</v>
      </c>
      <c r="B95" s="237"/>
      <c r="C95" s="297" t="str">
        <f t="shared" si="7"/>
        <v/>
      </c>
      <c r="D95" s="239" t="str">
        <f>IFERROR(VLOOKUP($B95,職名・負担経費・単価!$A$2:$B$8,2,FALSE),"")</f>
        <v/>
      </c>
      <c r="E95" s="316"/>
      <c r="F95" s="316"/>
      <c r="G95" s="316"/>
      <c r="H95" s="294" t="str">
        <f>IFERROR(VLOOKUP($F95,部局名称!$D$1:$E$35,2,0),"")</f>
        <v/>
      </c>
      <c r="I95" s="282" t="str">
        <f>IFERROR(VLOOKUP($G95,部局名称!I:J,2,FALSE),"")</f>
        <v/>
      </c>
      <c r="J95" s="298"/>
      <c r="K95" s="299"/>
      <c r="L95" s="300"/>
      <c r="M95" s="241"/>
      <c r="N95" s="240"/>
      <c r="O95" s="242"/>
      <c r="P95" s="301"/>
      <c r="Q95" s="302"/>
      <c r="R95" s="242"/>
      <c r="S95" s="344"/>
      <c r="T95" s="249"/>
      <c r="U95" s="249"/>
      <c r="V95" s="242"/>
      <c r="W95" s="243" t="str">
        <f ca="1">IF($V95="未定","",IFERROR(VLOOKUP($V95,負担経費:経費コード,2,0),""))</f>
        <v/>
      </c>
      <c r="X95" s="303"/>
      <c r="Y95" s="303"/>
      <c r="Z95" s="297" t="str">
        <f t="shared" si="8"/>
        <v/>
      </c>
      <c r="AA95" s="249"/>
      <c r="AB95" s="249"/>
      <c r="AC95" s="249"/>
      <c r="AD95" s="249"/>
      <c r="AE95" s="249"/>
      <c r="AF95" s="249"/>
      <c r="AG95" s="249"/>
      <c r="AH95" s="249"/>
      <c r="AI95" s="249"/>
      <c r="AJ95" s="249"/>
      <c r="AK95" s="249"/>
      <c r="AL95" s="249"/>
      <c r="AM95" s="304">
        <f t="shared" si="9"/>
        <v>0</v>
      </c>
      <c r="AN95" s="305"/>
      <c r="AO95" s="304" t="str">
        <f>IFERROR(VLOOKUP($AN95,国籍等!$D$2:$E$202,2,1),"001")</f>
        <v>001</v>
      </c>
      <c r="AP95" s="305"/>
      <c r="AQ95" s="304" t="str">
        <f>IFERROR(VLOOKUP($AP95,国籍等!$A$2:$B$13,2,0),"")</f>
        <v/>
      </c>
      <c r="AR95" s="251"/>
      <c r="AS95" s="251"/>
      <c r="AT95" s="305"/>
      <c r="AU95" s="242"/>
      <c r="AV95" s="242"/>
      <c r="AW95" s="242"/>
      <c r="AX95" s="242"/>
      <c r="AY95" s="242"/>
      <c r="AZ95" s="242"/>
      <c r="BA95" s="242"/>
      <c r="BB95" s="296"/>
      <c r="BC95" s="238">
        <f t="shared" si="6"/>
        <v>90</v>
      </c>
    </row>
    <row r="96" spans="1:55" s="307" customFormat="1" ht="84.95" customHeight="1">
      <c r="A96" s="238">
        <v>91</v>
      </c>
      <c r="B96" s="237"/>
      <c r="C96" s="297" t="str">
        <f t="shared" si="7"/>
        <v/>
      </c>
      <c r="D96" s="239" t="str">
        <f>IFERROR(VLOOKUP($B96,職名・負担経費・単価!$A$2:$B$8,2,FALSE),"")</f>
        <v/>
      </c>
      <c r="E96" s="316"/>
      <c r="F96" s="316"/>
      <c r="G96" s="316"/>
      <c r="H96" s="294" t="str">
        <f>IFERROR(VLOOKUP($F96,部局名称!$D$1:$E$35,2,0),"")</f>
        <v/>
      </c>
      <c r="I96" s="282" t="str">
        <f>IFERROR(VLOOKUP($G96,部局名称!I:J,2,FALSE),"")</f>
        <v/>
      </c>
      <c r="J96" s="298"/>
      <c r="K96" s="299"/>
      <c r="L96" s="300"/>
      <c r="M96" s="241"/>
      <c r="N96" s="240"/>
      <c r="O96" s="242"/>
      <c r="P96" s="301"/>
      <c r="Q96" s="302"/>
      <c r="R96" s="242"/>
      <c r="S96" s="344"/>
      <c r="T96" s="249"/>
      <c r="U96" s="249"/>
      <c r="V96" s="242"/>
      <c r="W96" s="243" t="str">
        <f ca="1">IF($V96="未定","",IFERROR(VLOOKUP($V96,負担経費:経費コード,2,0),""))</f>
        <v/>
      </c>
      <c r="X96" s="303"/>
      <c r="Y96" s="303"/>
      <c r="Z96" s="297" t="str">
        <f t="shared" si="8"/>
        <v/>
      </c>
      <c r="AA96" s="249"/>
      <c r="AB96" s="249"/>
      <c r="AC96" s="249"/>
      <c r="AD96" s="249"/>
      <c r="AE96" s="249"/>
      <c r="AF96" s="249"/>
      <c r="AG96" s="249"/>
      <c r="AH96" s="249"/>
      <c r="AI96" s="249"/>
      <c r="AJ96" s="249"/>
      <c r="AK96" s="249"/>
      <c r="AL96" s="249"/>
      <c r="AM96" s="304">
        <f t="shared" si="9"/>
        <v>0</v>
      </c>
      <c r="AN96" s="305"/>
      <c r="AO96" s="304" t="str">
        <f>IFERROR(VLOOKUP($AN96,国籍等!$D$2:$E$202,2,1),"001")</f>
        <v>001</v>
      </c>
      <c r="AP96" s="305"/>
      <c r="AQ96" s="304" t="str">
        <f>IFERROR(VLOOKUP($AP96,国籍等!$A$2:$B$13,2,0),"")</f>
        <v/>
      </c>
      <c r="AR96" s="251"/>
      <c r="AS96" s="251"/>
      <c r="AT96" s="305"/>
      <c r="AU96" s="242"/>
      <c r="AV96" s="242"/>
      <c r="AW96" s="242"/>
      <c r="AX96" s="242"/>
      <c r="AY96" s="242"/>
      <c r="AZ96" s="242"/>
      <c r="BA96" s="242"/>
      <c r="BB96" s="296"/>
      <c r="BC96" s="238">
        <f t="shared" si="6"/>
        <v>91</v>
      </c>
    </row>
    <row r="97" spans="1:55" s="307" customFormat="1" ht="84.95" customHeight="1">
      <c r="A97" s="238">
        <v>92</v>
      </c>
      <c r="B97" s="237"/>
      <c r="C97" s="297" t="str">
        <f t="shared" si="7"/>
        <v/>
      </c>
      <c r="D97" s="239" t="str">
        <f>IFERROR(VLOOKUP($B97,職名・負担経費・単価!$A$2:$B$8,2,FALSE),"")</f>
        <v/>
      </c>
      <c r="E97" s="316"/>
      <c r="F97" s="316"/>
      <c r="G97" s="316"/>
      <c r="H97" s="294" t="str">
        <f>IFERROR(VLOOKUP($F97,部局名称!$D$1:$E$35,2,0),"")</f>
        <v/>
      </c>
      <c r="I97" s="282" t="str">
        <f>IFERROR(VLOOKUP($G97,部局名称!I:J,2,FALSE),"")</f>
        <v/>
      </c>
      <c r="J97" s="298"/>
      <c r="K97" s="299"/>
      <c r="L97" s="300"/>
      <c r="M97" s="241"/>
      <c r="N97" s="240"/>
      <c r="O97" s="242"/>
      <c r="P97" s="301"/>
      <c r="Q97" s="302"/>
      <c r="R97" s="242"/>
      <c r="S97" s="344"/>
      <c r="T97" s="249"/>
      <c r="U97" s="249"/>
      <c r="V97" s="242"/>
      <c r="W97" s="243" t="str">
        <f ca="1">IF($V97="未定","",IFERROR(VLOOKUP($V97,負担経費:経費コード,2,0),""))</f>
        <v/>
      </c>
      <c r="X97" s="303"/>
      <c r="Y97" s="303"/>
      <c r="Z97" s="297" t="str">
        <f t="shared" si="8"/>
        <v/>
      </c>
      <c r="AA97" s="249"/>
      <c r="AB97" s="249"/>
      <c r="AC97" s="249"/>
      <c r="AD97" s="249"/>
      <c r="AE97" s="249"/>
      <c r="AF97" s="249"/>
      <c r="AG97" s="249"/>
      <c r="AH97" s="249"/>
      <c r="AI97" s="249"/>
      <c r="AJ97" s="249"/>
      <c r="AK97" s="249"/>
      <c r="AL97" s="249"/>
      <c r="AM97" s="304">
        <f t="shared" si="9"/>
        <v>0</v>
      </c>
      <c r="AN97" s="305"/>
      <c r="AO97" s="304" t="str">
        <f>IFERROR(VLOOKUP($AN97,国籍等!$D$2:$E$202,2,1),"001")</f>
        <v>001</v>
      </c>
      <c r="AP97" s="305"/>
      <c r="AQ97" s="304" t="str">
        <f>IFERROR(VLOOKUP($AP97,国籍等!$A$2:$B$13,2,0),"")</f>
        <v/>
      </c>
      <c r="AR97" s="251"/>
      <c r="AS97" s="251"/>
      <c r="AT97" s="305"/>
      <c r="AU97" s="242"/>
      <c r="AV97" s="242"/>
      <c r="AW97" s="242"/>
      <c r="AX97" s="242"/>
      <c r="AY97" s="242"/>
      <c r="AZ97" s="242"/>
      <c r="BA97" s="242"/>
      <c r="BB97" s="296"/>
      <c r="BC97" s="238">
        <f t="shared" si="6"/>
        <v>92</v>
      </c>
    </row>
    <row r="98" spans="1:55" s="307" customFormat="1" ht="84.95" customHeight="1">
      <c r="A98" s="238">
        <v>93</v>
      </c>
      <c r="B98" s="237"/>
      <c r="C98" s="297" t="str">
        <f t="shared" si="7"/>
        <v/>
      </c>
      <c r="D98" s="239" t="str">
        <f>IFERROR(VLOOKUP($B98,職名・負担経費・単価!$A$2:$B$8,2,FALSE),"")</f>
        <v/>
      </c>
      <c r="E98" s="316"/>
      <c r="F98" s="316"/>
      <c r="G98" s="316"/>
      <c r="H98" s="294" t="str">
        <f>IFERROR(VLOOKUP($F98,部局名称!$D$1:$E$35,2,0),"")</f>
        <v/>
      </c>
      <c r="I98" s="282" t="str">
        <f>IFERROR(VLOOKUP($G98,部局名称!I:J,2,FALSE),"")</f>
        <v/>
      </c>
      <c r="J98" s="298"/>
      <c r="K98" s="299"/>
      <c r="L98" s="300"/>
      <c r="M98" s="241"/>
      <c r="N98" s="240"/>
      <c r="O98" s="242"/>
      <c r="P98" s="301"/>
      <c r="Q98" s="302"/>
      <c r="R98" s="242"/>
      <c r="S98" s="344"/>
      <c r="T98" s="249"/>
      <c r="U98" s="249"/>
      <c r="V98" s="242"/>
      <c r="W98" s="243" t="str">
        <f ca="1">IF($V98="未定","",IFERROR(VLOOKUP($V98,負担経費:経費コード,2,0),""))</f>
        <v/>
      </c>
      <c r="X98" s="303"/>
      <c r="Y98" s="303"/>
      <c r="Z98" s="297" t="str">
        <f t="shared" si="8"/>
        <v/>
      </c>
      <c r="AA98" s="249"/>
      <c r="AB98" s="249"/>
      <c r="AC98" s="249"/>
      <c r="AD98" s="249"/>
      <c r="AE98" s="249"/>
      <c r="AF98" s="249"/>
      <c r="AG98" s="249"/>
      <c r="AH98" s="249"/>
      <c r="AI98" s="249"/>
      <c r="AJ98" s="249"/>
      <c r="AK98" s="249"/>
      <c r="AL98" s="249"/>
      <c r="AM98" s="304">
        <f t="shared" si="9"/>
        <v>0</v>
      </c>
      <c r="AN98" s="305"/>
      <c r="AO98" s="304" t="str">
        <f>IFERROR(VLOOKUP($AN98,国籍等!$D$2:$E$202,2,1),"001")</f>
        <v>001</v>
      </c>
      <c r="AP98" s="305"/>
      <c r="AQ98" s="304" t="str">
        <f>IFERROR(VLOOKUP($AP98,国籍等!$A$2:$B$13,2,0),"")</f>
        <v/>
      </c>
      <c r="AR98" s="251"/>
      <c r="AS98" s="251"/>
      <c r="AT98" s="305"/>
      <c r="AU98" s="242"/>
      <c r="AV98" s="242"/>
      <c r="AW98" s="242"/>
      <c r="AX98" s="242"/>
      <c r="AY98" s="242"/>
      <c r="AZ98" s="242"/>
      <c r="BA98" s="242"/>
      <c r="BB98" s="296"/>
      <c r="BC98" s="238">
        <f t="shared" si="6"/>
        <v>93</v>
      </c>
    </row>
    <row r="99" spans="1:55" s="307" customFormat="1" ht="84.95" customHeight="1">
      <c r="A99" s="238">
        <v>94</v>
      </c>
      <c r="B99" s="237"/>
      <c r="C99" s="297" t="str">
        <f t="shared" si="7"/>
        <v/>
      </c>
      <c r="D99" s="239" t="str">
        <f>IFERROR(VLOOKUP($B99,職名・負担経費・単価!$A$2:$B$8,2,FALSE),"")</f>
        <v/>
      </c>
      <c r="E99" s="316"/>
      <c r="F99" s="316"/>
      <c r="G99" s="316"/>
      <c r="H99" s="294" t="str">
        <f>IFERROR(VLOOKUP($F99,部局名称!$D$1:$E$35,2,0),"")</f>
        <v/>
      </c>
      <c r="I99" s="282" t="str">
        <f>IFERROR(VLOOKUP($G99,部局名称!I:J,2,FALSE),"")</f>
        <v/>
      </c>
      <c r="J99" s="298"/>
      <c r="K99" s="299"/>
      <c r="L99" s="300"/>
      <c r="M99" s="241"/>
      <c r="N99" s="240"/>
      <c r="O99" s="242"/>
      <c r="P99" s="301"/>
      <c r="Q99" s="302"/>
      <c r="R99" s="242"/>
      <c r="S99" s="344"/>
      <c r="T99" s="249"/>
      <c r="U99" s="249"/>
      <c r="V99" s="242"/>
      <c r="W99" s="243" t="str">
        <f ca="1">IF($V99="未定","",IFERROR(VLOOKUP($V99,負担経費:経費コード,2,0),""))</f>
        <v/>
      </c>
      <c r="X99" s="303"/>
      <c r="Y99" s="303"/>
      <c r="Z99" s="297" t="str">
        <f t="shared" si="8"/>
        <v/>
      </c>
      <c r="AA99" s="249"/>
      <c r="AB99" s="249"/>
      <c r="AC99" s="249"/>
      <c r="AD99" s="249"/>
      <c r="AE99" s="249"/>
      <c r="AF99" s="249"/>
      <c r="AG99" s="249"/>
      <c r="AH99" s="249"/>
      <c r="AI99" s="249"/>
      <c r="AJ99" s="249"/>
      <c r="AK99" s="249"/>
      <c r="AL99" s="249"/>
      <c r="AM99" s="304">
        <f t="shared" si="9"/>
        <v>0</v>
      </c>
      <c r="AN99" s="305"/>
      <c r="AO99" s="304" t="str">
        <f>IFERROR(VLOOKUP($AN99,国籍等!$D$2:$E$202,2,1),"001")</f>
        <v>001</v>
      </c>
      <c r="AP99" s="305"/>
      <c r="AQ99" s="304" t="str">
        <f>IFERROR(VLOOKUP($AP99,国籍等!$A$2:$B$13,2,0),"")</f>
        <v/>
      </c>
      <c r="AR99" s="251"/>
      <c r="AS99" s="251"/>
      <c r="AT99" s="305"/>
      <c r="AU99" s="242"/>
      <c r="AV99" s="242"/>
      <c r="AW99" s="242"/>
      <c r="AX99" s="242"/>
      <c r="AY99" s="242"/>
      <c r="AZ99" s="242"/>
      <c r="BA99" s="242"/>
      <c r="BB99" s="296"/>
      <c r="BC99" s="238">
        <f t="shared" si="6"/>
        <v>94</v>
      </c>
    </row>
    <row r="100" spans="1:55" s="307" customFormat="1" ht="84.95" customHeight="1">
      <c r="A100" s="238">
        <v>95</v>
      </c>
      <c r="B100" s="237"/>
      <c r="C100" s="297" t="str">
        <f t="shared" si="7"/>
        <v/>
      </c>
      <c r="D100" s="239" t="str">
        <f>IFERROR(VLOOKUP($B100,職名・負担経費・単価!$A$2:$B$8,2,FALSE),"")</f>
        <v/>
      </c>
      <c r="E100" s="316"/>
      <c r="F100" s="316"/>
      <c r="G100" s="316"/>
      <c r="H100" s="294" t="str">
        <f>IFERROR(VLOOKUP($F100,部局名称!$D$1:$E$35,2,0),"")</f>
        <v/>
      </c>
      <c r="I100" s="282" t="str">
        <f>IFERROR(VLOOKUP($G100,部局名称!I:J,2,FALSE),"")</f>
        <v/>
      </c>
      <c r="J100" s="298"/>
      <c r="K100" s="299"/>
      <c r="L100" s="300"/>
      <c r="M100" s="241"/>
      <c r="N100" s="240"/>
      <c r="O100" s="242"/>
      <c r="P100" s="301"/>
      <c r="Q100" s="302"/>
      <c r="R100" s="242"/>
      <c r="S100" s="344"/>
      <c r="T100" s="249"/>
      <c r="U100" s="249"/>
      <c r="V100" s="242"/>
      <c r="W100" s="243" t="str">
        <f ca="1">IF($V100="未定","",IFERROR(VLOOKUP($V100,負担経費:経費コード,2,0),""))</f>
        <v/>
      </c>
      <c r="X100" s="303"/>
      <c r="Y100" s="303"/>
      <c r="Z100" s="297" t="str">
        <f t="shared" si="8"/>
        <v/>
      </c>
      <c r="AA100" s="249"/>
      <c r="AB100" s="249"/>
      <c r="AC100" s="249"/>
      <c r="AD100" s="249"/>
      <c r="AE100" s="249"/>
      <c r="AF100" s="249"/>
      <c r="AG100" s="249"/>
      <c r="AH100" s="249"/>
      <c r="AI100" s="249"/>
      <c r="AJ100" s="249"/>
      <c r="AK100" s="249"/>
      <c r="AL100" s="249"/>
      <c r="AM100" s="304">
        <f t="shared" si="9"/>
        <v>0</v>
      </c>
      <c r="AN100" s="305"/>
      <c r="AO100" s="304" t="str">
        <f>IFERROR(VLOOKUP($AN100,国籍等!$D$2:$E$202,2,1),"001")</f>
        <v>001</v>
      </c>
      <c r="AP100" s="305"/>
      <c r="AQ100" s="304" t="str">
        <f>IFERROR(VLOOKUP($AP100,国籍等!$A$2:$B$13,2,0),"")</f>
        <v/>
      </c>
      <c r="AR100" s="251"/>
      <c r="AS100" s="251"/>
      <c r="AT100" s="305"/>
      <c r="AU100" s="242"/>
      <c r="AV100" s="242"/>
      <c r="AW100" s="242"/>
      <c r="AX100" s="242"/>
      <c r="AY100" s="242"/>
      <c r="AZ100" s="242"/>
      <c r="BA100" s="242"/>
      <c r="BB100" s="296"/>
      <c r="BC100" s="238">
        <f t="shared" ref="BC100:BC131" si="10">A100</f>
        <v>95</v>
      </c>
    </row>
    <row r="101" spans="1:55" s="307" customFormat="1" ht="84.95" customHeight="1">
      <c r="A101" s="238">
        <v>96</v>
      </c>
      <c r="B101" s="237"/>
      <c r="C101" s="297" t="str">
        <f t="shared" si="7"/>
        <v/>
      </c>
      <c r="D101" s="239" t="str">
        <f>IFERROR(VLOOKUP($B101,職名・負担経費・単価!$A$2:$B$8,2,FALSE),"")</f>
        <v/>
      </c>
      <c r="E101" s="316"/>
      <c r="F101" s="316"/>
      <c r="G101" s="316"/>
      <c r="H101" s="294" t="str">
        <f>IFERROR(VLOOKUP($F101,部局名称!$D$1:$E$35,2,0),"")</f>
        <v/>
      </c>
      <c r="I101" s="282" t="str">
        <f>IFERROR(VLOOKUP($G101,部局名称!I:J,2,FALSE),"")</f>
        <v/>
      </c>
      <c r="J101" s="298"/>
      <c r="K101" s="299"/>
      <c r="L101" s="300"/>
      <c r="M101" s="241"/>
      <c r="N101" s="240"/>
      <c r="O101" s="242"/>
      <c r="P101" s="301"/>
      <c r="Q101" s="302"/>
      <c r="R101" s="242"/>
      <c r="S101" s="344"/>
      <c r="T101" s="249"/>
      <c r="U101" s="249"/>
      <c r="V101" s="242"/>
      <c r="W101" s="243" t="str">
        <f ca="1">IF($V101="未定","",IFERROR(VLOOKUP($V101,負担経費:経費コード,2,0),""))</f>
        <v/>
      </c>
      <c r="X101" s="303"/>
      <c r="Y101" s="303"/>
      <c r="Z101" s="297" t="str">
        <f t="shared" si="8"/>
        <v/>
      </c>
      <c r="AA101" s="249"/>
      <c r="AB101" s="249"/>
      <c r="AC101" s="249"/>
      <c r="AD101" s="249"/>
      <c r="AE101" s="249"/>
      <c r="AF101" s="249"/>
      <c r="AG101" s="249"/>
      <c r="AH101" s="249"/>
      <c r="AI101" s="249"/>
      <c r="AJ101" s="249"/>
      <c r="AK101" s="249"/>
      <c r="AL101" s="249"/>
      <c r="AM101" s="304">
        <f t="shared" si="9"/>
        <v>0</v>
      </c>
      <c r="AN101" s="305"/>
      <c r="AO101" s="304" t="str">
        <f>IFERROR(VLOOKUP($AN101,国籍等!$D$2:$E$202,2,1),"001")</f>
        <v>001</v>
      </c>
      <c r="AP101" s="305"/>
      <c r="AQ101" s="304" t="str">
        <f>IFERROR(VLOOKUP($AP101,国籍等!$A$2:$B$13,2,0),"")</f>
        <v/>
      </c>
      <c r="AR101" s="251"/>
      <c r="AS101" s="251"/>
      <c r="AT101" s="305"/>
      <c r="AU101" s="242"/>
      <c r="AV101" s="242"/>
      <c r="AW101" s="242"/>
      <c r="AX101" s="242"/>
      <c r="AY101" s="242"/>
      <c r="AZ101" s="242"/>
      <c r="BA101" s="242"/>
      <c r="BB101" s="296"/>
      <c r="BC101" s="238">
        <f t="shared" si="10"/>
        <v>96</v>
      </c>
    </row>
    <row r="102" spans="1:55" s="307" customFormat="1" ht="84.95" customHeight="1">
      <c r="A102" s="238">
        <v>97</v>
      </c>
      <c r="B102" s="237"/>
      <c r="C102" s="297" t="str">
        <f t="shared" si="7"/>
        <v/>
      </c>
      <c r="D102" s="239" t="str">
        <f>IFERROR(VLOOKUP($B102,職名・負担経費・単価!$A$2:$B$8,2,FALSE),"")</f>
        <v/>
      </c>
      <c r="E102" s="316"/>
      <c r="F102" s="316"/>
      <c r="G102" s="316"/>
      <c r="H102" s="294" t="str">
        <f>IFERROR(VLOOKUP($F102,部局名称!$D$1:$E$35,2,0),"")</f>
        <v/>
      </c>
      <c r="I102" s="282" t="str">
        <f>IFERROR(VLOOKUP($G102,部局名称!I:J,2,FALSE),"")</f>
        <v/>
      </c>
      <c r="J102" s="298"/>
      <c r="K102" s="299"/>
      <c r="L102" s="300"/>
      <c r="M102" s="241"/>
      <c r="N102" s="240"/>
      <c r="O102" s="242"/>
      <c r="P102" s="301"/>
      <c r="Q102" s="302"/>
      <c r="R102" s="242"/>
      <c r="S102" s="344"/>
      <c r="T102" s="249"/>
      <c r="U102" s="249"/>
      <c r="V102" s="242"/>
      <c r="W102" s="243" t="str">
        <f ca="1">IF($V102="未定","",IFERROR(VLOOKUP($V102,負担経費:経費コード,2,0),""))</f>
        <v/>
      </c>
      <c r="X102" s="303"/>
      <c r="Y102" s="303"/>
      <c r="Z102" s="297" t="str">
        <f t="shared" si="8"/>
        <v/>
      </c>
      <c r="AA102" s="249"/>
      <c r="AB102" s="249"/>
      <c r="AC102" s="249"/>
      <c r="AD102" s="249"/>
      <c r="AE102" s="249"/>
      <c r="AF102" s="249"/>
      <c r="AG102" s="249"/>
      <c r="AH102" s="249"/>
      <c r="AI102" s="249"/>
      <c r="AJ102" s="249"/>
      <c r="AK102" s="249"/>
      <c r="AL102" s="249"/>
      <c r="AM102" s="304">
        <f t="shared" si="9"/>
        <v>0</v>
      </c>
      <c r="AN102" s="305"/>
      <c r="AO102" s="304" t="str">
        <f>IFERROR(VLOOKUP($AN102,国籍等!$D$2:$E$202,2,1),"001")</f>
        <v>001</v>
      </c>
      <c r="AP102" s="305"/>
      <c r="AQ102" s="304" t="str">
        <f>IFERROR(VLOOKUP($AP102,国籍等!$A$2:$B$13,2,0),"")</f>
        <v/>
      </c>
      <c r="AR102" s="251"/>
      <c r="AS102" s="251"/>
      <c r="AT102" s="305"/>
      <c r="AU102" s="242"/>
      <c r="AV102" s="242"/>
      <c r="AW102" s="242"/>
      <c r="AX102" s="242"/>
      <c r="AY102" s="242"/>
      <c r="AZ102" s="242"/>
      <c r="BA102" s="242"/>
      <c r="BB102" s="296"/>
      <c r="BC102" s="238">
        <f t="shared" si="10"/>
        <v>97</v>
      </c>
    </row>
    <row r="103" spans="1:55" s="307" customFormat="1" ht="84.95" customHeight="1">
      <c r="A103" s="238">
        <v>98</v>
      </c>
      <c r="B103" s="237"/>
      <c r="C103" s="297" t="str">
        <f t="shared" si="7"/>
        <v/>
      </c>
      <c r="D103" s="239" t="str">
        <f>IFERROR(VLOOKUP($B103,職名・負担経費・単価!$A$2:$B$8,2,FALSE),"")</f>
        <v/>
      </c>
      <c r="E103" s="316"/>
      <c r="F103" s="316"/>
      <c r="G103" s="316"/>
      <c r="H103" s="294" t="str">
        <f>IFERROR(VLOOKUP($F103,部局名称!$D$1:$E$35,2,0),"")</f>
        <v/>
      </c>
      <c r="I103" s="282" t="str">
        <f>IFERROR(VLOOKUP($G103,部局名称!I:J,2,FALSE),"")</f>
        <v/>
      </c>
      <c r="J103" s="298"/>
      <c r="K103" s="299"/>
      <c r="L103" s="300"/>
      <c r="M103" s="241"/>
      <c r="N103" s="240"/>
      <c r="O103" s="242"/>
      <c r="P103" s="301"/>
      <c r="Q103" s="302"/>
      <c r="R103" s="242"/>
      <c r="S103" s="344"/>
      <c r="T103" s="249"/>
      <c r="U103" s="249"/>
      <c r="V103" s="242"/>
      <c r="W103" s="243" t="str">
        <f ca="1">IF($V103="未定","",IFERROR(VLOOKUP($V103,負担経費:経費コード,2,0),""))</f>
        <v/>
      </c>
      <c r="X103" s="303"/>
      <c r="Y103" s="303"/>
      <c r="Z103" s="297" t="str">
        <f t="shared" si="8"/>
        <v/>
      </c>
      <c r="AA103" s="249"/>
      <c r="AB103" s="249"/>
      <c r="AC103" s="249"/>
      <c r="AD103" s="249"/>
      <c r="AE103" s="249"/>
      <c r="AF103" s="249"/>
      <c r="AG103" s="249"/>
      <c r="AH103" s="249"/>
      <c r="AI103" s="249"/>
      <c r="AJ103" s="249"/>
      <c r="AK103" s="249"/>
      <c r="AL103" s="249"/>
      <c r="AM103" s="304">
        <f t="shared" si="9"/>
        <v>0</v>
      </c>
      <c r="AN103" s="305"/>
      <c r="AO103" s="304" t="str">
        <f>IFERROR(VLOOKUP($AN103,国籍等!$D$2:$E$202,2,1),"001")</f>
        <v>001</v>
      </c>
      <c r="AP103" s="305"/>
      <c r="AQ103" s="304" t="str">
        <f>IFERROR(VLOOKUP($AP103,国籍等!$A$2:$B$13,2,0),"")</f>
        <v/>
      </c>
      <c r="AR103" s="251"/>
      <c r="AS103" s="251"/>
      <c r="AT103" s="305"/>
      <c r="AU103" s="242"/>
      <c r="AV103" s="242"/>
      <c r="AW103" s="242"/>
      <c r="AX103" s="242"/>
      <c r="AY103" s="242"/>
      <c r="AZ103" s="242"/>
      <c r="BA103" s="242"/>
      <c r="BB103" s="296"/>
      <c r="BC103" s="238">
        <f t="shared" si="10"/>
        <v>98</v>
      </c>
    </row>
    <row r="104" spans="1:55" s="307" customFormat="1" ht="84.95" customHeight="1">
      <c r="A104" s="238">
        <v>99</v>
      </c>
      <c r="B104" s="237"/>
      <c r="C104" s="297" t="str">
        <f t="shared" si="7"/>
        <v/>
      </c>
      <c r="D104" s="239" t="str">
        <f>IFERROR(VLOOKUP($B104,職名・負担経費・単価!$A$2:$B$8,2,FALSE),"")</f>
        <v/>
      </c>
      <c r="E104" s="316"/>
      <c r="F104" s="316"/>
      <c r="G104" s="316"/>
      <c r="H104" s="294" t="str">
        <f>IFERROR(VLOOKUP($F104,部局名称!$D$1:$E$35,2,0),"")</f>
        <v/>
      </c>
      <c r="I104" s="282" t="str">
        <f>IFERROR(VLOOKUP($G104,部局名称!I:J,2,FALSE),"")</f>
        <v/>
      </c>
      <c r="J104" s="298"/>
      <c r="K104" s="299"/>
      <c r="L104" s="300"/>
      <c r="M104" s="241"/>
      <c r="N104" s="240"/>
      <c r="O104" s="242"/>
      <c r="P104" s="301"/>
      <c r="Q104" s="302"/>
      <c r="R104" s="242"/>
      <c r="S104" s="344"/>
      <c r="T104" s="249"/>
      <c r="U104" s="249"/>
      <c r="V104" s="242"/>
      <c r="W104" s="243" t="str">
        <f ca="1">IF($V104="未定","",IFERROR(VLOOKUP($V104,負担経費:経費コード,2,0),""))</f>
        <v/>
      </c>
      <c r="X104" s="303"/>
      <c r="Y104" s="303"/>
      <c r="Z104" s="297" t="str">
        <f t="shared" si="8"/>
        <v/>
      </c>
      <c r="AA104" s="249"/>
      <c r="AB104" s="249"/>
      <c r="AC104" s="249"/>
      <c r="AD104" s="249"/>
      <c r="AE104" s="249"/>
      <c r="AF104" s="249"/>
      <c r="AG104" s="249"/>
      <c r="AH104" s="249"/>
      <c r="AI104" s="249"/>
      <c r="AJ104" s="249"/>
      <c r="AK104" s="249"/>
      <c r="AL104" s="249"/>
      <c r="AM104" s="304">
        <f t="shared" si="9"/>
        <v>0</v>
      </c>
      <c r="AN104" s="305"/>
      <c r="AO104" s="304" t="str">
        <f>IFERROR(VLOOKUP($AN104,国籍等!$D$2:$E$202,2,1),"001")</f>
        <v>001</v>
      </c>
      <c r="AP104" s="305"/>
      <c r="AQ104" s="304" t="str">
        <f>IFERROR(VLOOKUP($AP104,国籍等!$A$2:$B$13,2,0),"")</f>
        <v/>
      </c>
      <c r="AR104" s="251"/>
      <c r="AS104" s="251"/>
      <c r="AT104" s="305"/>
      <c r="AU104" s="242"/>
      <c r="AV104" s="242"/>
      <c r="AW104" s="242"/>
      <c r="AX104" s="242"/>
      <c r="AY104" s="242"/>
      <c r="AZ104" s="242"/>
      <c r="BA104" s="242"/>
      <c r="BB104" s="296"/>
      <c r="BC104" s="238">
        <f t="shared" si="10"/>
        <v>99</v>
      </c>
    </row>
    <row r="105" spans="1:55" s="307" customFormat="1" ht="84.95" customHeight="1">
      <c r="A105" s="238">
        <v>100</v>
      </c>
      <c r="B105" s="237"/>
      <c r="C105" s="297" t="str">
        <f t="shared" si="7"/>
        <v/>
      </c>
      <c r="D105" s="239" t="str">
        <f>IFERROR(VLOOKUP($B105,職名・負担経費・単価!$A$2:$B$8,2,FALSE),"")</f>
        <v/>
      </c>
      <c r="E105" s="316"/>
      <c r="F105" s="316"/>
      <c r="G105" s="316"/>
      <c r="H105" s="294" t="str">
        <f>IFERROR(VLOOKUP($F105,部局名称!$D$1:$E$35,2,0),"")</f>
        <v/>
      </c>
      <c r="I105" s="282" t="str">
        <f>IFERROR(VLOOKUP($G105,部局名称!I:J,2,FALSE),"")</f>
        <v/>
      </c>
      <c r="J105" s="298"/>
      <c r="K105" s="299"/>
      <c r="L105" s="300"/>
      <c r="M105" s="241"/>
      <c r="N105" s="240"/>
      <c r="O105" s="242"/>
      <c r="P105" s="301"/>
      <c r="Q105" s="302"/>
      <c r="R105" s="242"/>
      <c r="S105" s="344"/>
      <c r="T105" s="249"/>
      <c r="U105" s="249"/>
      <c r="V105" s="242"/>
      <c r="W105" s="243" t="str">
        <f ca="1">IF($V105="未定","",IFERROR(VLOOKUP($V105,負担経費:経費コード,2,0),""))</f>
        <v/>
      </c>
      <c r="X105" s="303"/>
      <c r="Y105" s="303"/>
      <c r="Z105" s="297" t="str">
        <f t="shared" si="8"/>
        <v/>
      </c>
      <c r="AA105" s="249"/>
      <c r="AB105" s="249"/>
      <c r="AC105" s="249"/>
      <c r="AD105" s="249"/>
      <c r="AE105" s="249"/>
      <c r="AF105" s="249"/>
      <c r="AG105" s="249"/>
      <c r="AH105" s="249"/>
      <c r="AI105" s="249"/>
      <c r="AJ105" s="249"/>
      <c r="AK105" s="249"/>
      <c r="AL105" s="249"/>
      <c r="AM105" s="304">
        <f t="shared" si="9"/>
        <v>0</v>
      </c>
      <c r="AN105" s="305"/>
      <c r="AO105" s="304" t="str">
        <f>IFERROR(VLOOKUP($AN105,国籍等!$D$2:$E$202,2,1),"001")</f>
        <v>001</v>
      </c>
      <c r="AP105" s="305"/>
      <c r="AQ105" s="304" t="str">
        <f>IFERROR(VLOOKUP($AP105,国籍等!$A$2:$B$13,2,0),"")</f>
        <v/>
      </c>
      <c r="AR105" s="251"/>
      <c r="AS105" s="251"/>
      <c r="AT105" s="305"/>
      <c r="AU105" s="242"/>
      <c r="AV105" s="242"/>
      <c r="AW105" s="242"/>
      <c r="AX105" s="242"/>
      <c r="AY105" s="242"/>
      <c r="AZ105" s="242"/>
      <c r="BA105" s="242"/>
      <c r="BB105" s="296"/>
      <c r="BC105" s="238">
        <f t="shared" si="10"/>
        <v>100</v>
      </c>
    </row>
    <row r="106" spans="1:55" s="307" customFormat="1" ht="84.95" customHeight="1">
      <c r="A106" s="238">
        <v>101</v>
      </c>
      <c r="B106" s="237"/>
      <c r="C106" s="297" t="str">
        <f t="shared" si="7"/>
        <v/>
      </c>
      <c r="D106" s="239" t="str">
        <f>IFERROR(VLOOKUP($B106,職名・負担経費・単価!$A$2:$B$8,2,FALSE),"")</f>
        <v/>
      </c>
      <c r="E106" s="316"/>
      <c r="F106" s="316"/>
      <c r="G106" s="316"/>
      <c r="H106" s="294" t="str">
        <f>IFERROR(VLOOKUP($F106,部局名称!$D$1:$E$35,2,0),"")</f>
        <v/>
      </c>
      <c r="I106" s="282" t="str">
        <f>IFERROR(VLOOKUP($G106,部局名称!I:J,2,FALSE),"")</f>
        <v/>
      </c>
      <c r="J106" s="298"/>
      <c r="K106" s="299"/>
      <c r="L106" s="300"/>
      <c r="M106" s="241"/>
      <c r="N106" s="240"/>
      <c r="O106" s="242"/>
      <c r="P106" s="301"/>
      <c r="Q106" s="302"/>
      <c r="R106" s="242"/>
      <c r="S106" s="344"/>
      <c r="T106" s="249"/>
      <c r="U106" s="249"/>
      <c r="V106" s="242"/>
      <c r="W106" s="243" t="str">
        <f ca="1">IF($V106="未定","",IFERROR(VLOOKUP($V106,負担経費:経費コード,2,0),""))</f>
        <v/>
      </c>
      <c r="X106" s="303"/>
      <c r="Y106" s="303"/>
      <c r="Z106" s="297" t="str">
        <f t="shared" si="8"/>
        <v/>
      </c>
      <c r="AA106" s="249"/>
      <c r="AB106" s="249"/>
      <c r="AC106" s="249"/>
      <c r="AD106" s="249"/>
      <c r="AE106" s="249"/>
      <c r="AF106" s="249"/>
      <c r="AG106" s="249"/>
      <c r="AH106" s="249"/>
      <c r="AI106" s="249"/>
      <c r="AJ106" s="249"/>
      <c r="AK106" s="249"/>
      <c r="AL106" s="249"/>
      <c r="AM106" s="304">
        <f t="shared" si="9"/>
        <v>0</v>
      </c>
      <c r="AN106" s="305"/>
      <c r="AO106" s="304" t="str">
        <f>IFERROR(VLOOKUP($AN106,国籍等!$D$2:$E$202,2,1),"001")</f>
        <v>001</v>
      </c>
      <c r="AP106" s="305"/>
      <c r="AQ106" s="304" t="str">
        <f>IFERROR(VLOOKUP($AP106,国籍等!$A$2:$B$13,2,0),"")</f>
        <v/>
      </c>
      <c r="AR106" s="251"/>
      <c r="AS106" s="251"/>
      <c r="AT106" s="305"/>
      <c r="AU106" s="242"/>
      <c r="AV106" s="242"/>
      <c r="AW106" s="242"/>
      <c r="AX106" s="242"/>
      <c r="AY106" s="242"/>
      <c r="AZ106" s="242"/>
      <c r="BA106" s="242"/>
      <c r="BB106" s="296"/>
      <c r="BC106" s="238">
        <f t="shared" si="10"/>
        <v>101</v>
      </c>
    </row>
    <row r="107" spans="1:55" s="307" customFormat="1" ht="84.95" customHeight="1">
      <c r="A107" s="238">
        <v>102</v>
      </c>
      <c r="B107" s="237"/>
      <c r="C107" s="297" t="str">
        <f t="shared" si="7"/>
        <v/>
      </c>
      <c r="D107" s="239" t="str">
        <f>IFERROR(VLOOKUP($B107,職名・負担経費・単価!$A$2:$B$8,2,FALSE),"")</f>
        <v/>
      </c>
      <c r="E107" s="316"/>
      <c r="F107" s="316"/>
      <c r="G107" s="316"/>
      <c r="H107" s="294" t="str">
        <f>IFERROR(VLOOKUP($F107,部局名称!$D$1:$E$35,2,0),"")</f>
        <v/>
      </c>
      <c r="I107" s="282" t="str">
        <f>IFERROR(VLOOKUP($G107,部局名称!I:J,2,FALSE),"")</f>
        <v/>
      </c>
      <c r="J107" s="298"/>
      <c r="K107" s="299"/>
      <c r="L107" s="300"/>
      <c r="M107" s="241"/>
      <c r="N107" s="240"/>
      <c r="O107" s="242"/>
      <c r="P107" s="301"/>
      <c r="Q107" s="302"/>
      <c r="R107" s="242"/>
      <c r="S107" s="344"/>
      <c r="T107" s="249"/>
      <c r="U107" s="249"/>
      <c r="V107" s="242"/>
      <c r="W107" s="243" t="str">
        <f ca="1">IF($V107="未定","",IFERROR(VLOOKUP($V107,負担経費:経費コード,2,0),""))</f>
        <v/>
      </c>
      <c r="X107" s="303"/>
      <c r="Y107" s="303"/>
      <c r="Z107" s="297" t="str">
        <f t="shared" si="8"/>
        <v/>
      </c>
      <c r="AA107" s="249"/>
      <c r="AB107" s="249"/>
      <c r="AC107" s="249"/>
      <c r="AD107" s="249"/>
      <c r="AE107" s="249"/>
      <c r="AF107" s="249"/>
      <c r="AG107" s="249"/>
      <c r="AH107" s="249"/>
      <c r="AI107" s="249"/>
      <c r="AJ107" s="249"/>
      <c r="AK107" s="249"/>
      <c r="AL107" s="249"/>
      <c r="AM107" s="304">
        <f t="shared" si="9"/>
        <v>0</v>
      </c>
      <c r="AN107" s="305"/>
      <c r="AO107" s="304" t="str">
        <f>IFERROR(VLOOKUP($AN107,国籍等!$D$2:$E$202,2,1),"001")</f>
        <v>001</v>
      </c>
      <c r="AP107" s="305"/>
      <c r="AQ107" s="304" t="str">
        <f>IFERROR(VLOOKUP($AP107,国籍等!$A$2:$B$13,2,0),"")</f>
        <v/>
      </c>
      <c r="AR107" s="251"/>
      <c r="AS107" s="251"/>
      <c r="AT107" s="305"/>
      <c r="AU107" s="242"/>
      <c r="AV107" s="242"/>
      <c r="AW107" s="242"/>
      <c r="AX107" s="242"/>
      <c r="AY107" s="242"/>
      <c r="AZ107" s="242"/>
      <c r="BA107" s="242"/>
      <c r="BB107" s="296"/>
      <c r="BC107" s="238">
        <f t="shared" si="10"/>
        <v>102</v>
      </c>
    </row>
    <row r="108" spans="1:55" s="307" customFormat="1" ht="84.95" customHeight="1">
      <c r="A108" s="238">
        <v>103</v>
      </c>
      <c r="B108" s="237"/>
      <c r="C108" s="297" t="str">
        <f t="shared" si="7"/>
        <v/>
      </c>
      <c r="D108" s="239" t="str">
        <f>IFERROR(VLOOKUP($B108,職名・負担経費・単価!$A$2:$B$8,2,FALSE),"")</f>
        <v/>
      </c>
      <c r="E108" s="316"/>
      <c r="F108" s="316"/>
      <c r="G108" s="316"/>
      <c r="H108" s="294" t="str">
        <f>IFERROR(VLOOKUP($F108,部局名称!$D$1:$E$35,2,0),"")</f>
        <v/>
      </c>
      <c r="I108" s="282" t="str">
        <f>IFERROR(VLOOKUP($G108,部局名称!I:J,2,FALSE),"")</f>
        <v/>
      </c>
      <c r="J108" s="298"/>
      <c r="K108" s="299"/>
      <c r="L108" s="300"/>
      <c r="M108" s="241"/>
      <c r="N108" s="240"/>
      <c r="O108" s="242"/>
      <c r="P108" s="301"/>
      <c r="Q108" s="302"/>
      <c r="R108" s="242"/>
      <c r="S108" s="344"/>
      <c r="T108" s="249"/>
      <c r="U108" s="249"/>
      <c r="V108" s="242"/>
      <c r="W108" s="243" t="str">
        <f ca="1">IF($V108="未定","",IFERROR(VLOOKUP($V108,負担経費:経費コード,2,0),""))</f>
        <v/>
      </c>
      <c r="X108" s="303"/>
      <c r="Y108" s="303"/>
      <c r="Z108" s="297" t="str">
        <f t="shared" si="8"/>
        <v/>
      </c>
      <c r="AA108" s="249"/>
      <c r="AB108" s="249"/>
      <c r="AC108" s="249"/>
      <c r="AD108" s="249"/>
      <c r="AE108" s="249"/>
      <c r="AF108" s="249"/>
      <c r="AG108" s="249"/>
      <c r="AH108" s="249"/>
      <c r="AI108" s="249"/>
      <c r="AJ108" s="249"/>
      <c r="AK108" s="249"/>
      <c r="AL108" s="249"/>
      <c r="AM108" s="304">
        <f t="shared" si="9"/>
        <v>0</v>
      </c>
      <c r="AN108" s="305"/>
      <c r="AO108" s="304" t="str">
        <f>IFERROR(VLOOKUP($AN108,国籍等!$D$2:$E$202,2,1),"001")</f>
        <v>001</v>
      </c>
      <c r="AP108" s="305"/>
      <c r="AQ108" s="304" t="str">
        <f>IFERROR(VLOOKUP($AP108,国籍等!$A$2:$B$13,2,0),"")</f>
        <v/>
      </c>
      <c r="AR108" s="251"/>
      <c r="AS108" s="251"/>
      <c r="AT108" s="305"/>
      <c r="AU108" s="242"/>
      <c r="AV108" s="242"/>
      <c r="AW108" s="242"/>
      <c r="AX108" s="242"/>
      <c r="AY108" s="242"/>
      <c r="AZ108" s="242"/>
      <c r="BA108" s="242"/>
      <c r="BB108" s="296"/>
      <c r="BC108" s="238">
        <f t="shared" si="10"/>
        <v>103</v>
      </c>
    </row>
    <row r="109" spans="1:55" s="307" customFormat="1" ht="84.95" customHeight="1">
      <c r="A109" s="238">
        <v>104</v>
      </c>
      <c r="B109" s="237"/>
      <c r="C109" s="297" t="str">
        <f t="shared" si="7"/>
        <v/>
      </c>
      <c r="D109" s="239" t="str">
        <f>IFERROR(VLOOKUP($B109,職名・負担経費・単価!$A$2:$B$8,2,FALSE),"")</f>
        <v/>
      </c>
      <c r="E109" s="316"/>
      <c r="F109" s="316"/>
      <c r="G109" s="316"/>
      <c r="H109" s="294" t="str">
        <f>IFERROR(VLOOKUP($F109,部局名称!$D$1:$E$35,2,0),"")</f>
        <v/>
      </c>
      <c r="I109" s="282" t="str">
        <f>IFERROR(VLOOKUP($G109,部局名称!I:J,2,FALSE),"")</f>
        <v/>
      </c>
      <c r="J109" s="298"/>
      <c r="K109" s="299"/>
      <c r="L109" s="300"/>
      <c r="M109" s="241"/>
      <c r="N109" s="240"/>
      <c r="O109" s="242"/>
      <c r="P109" s="301"/>
      <c r="Q109" s="302"/>
      <c r="R109" s="242"/>
      <c r="S109" s="344"/>
      <c r="T109" s="249"/>
      <c r="U109" s="249"/>
      <c r="V109" s="242"/>
      <c r="W109" s="243" t="str">
        <f ca="1">IF($V109="未定","",IFERROR(VLOOKUP($V109,負担経費:経費コード,2,0),""))</f>
        <v/>
      </c>
      <c r="X109" s="303"/>
      <c r="Y109" s="303"/>
      <c r="Z109" s="297" t="str">
        <f t="shared" si="8"/>
        <v/>
      </c>
      <c r="AA109" s="249"/>
      <c r="AB109" s="249"/>
      <c r="AC109" s="249"/>
      <c r="AD109" s="249"/>
      <c r="AE109" s="249"/>
      <c r="AF109" s="249"/>
      <c r="AG109" s="249"/>
      <c r="AH109" s="249"/>
      <c r="AI109" s="249"/>
      <c r="AJ109" s="249"/>
      <c r="AK109" s="249"/>
      <c r="AL109" s="249"/>
      <c r="AM109" s="304">
        <f t="shared" si="9"/>
        <v>0</v>
      </c>
      <c r="AN109" s="305"/>
      <c r="AO109" s="304" t="str">
        <f>IFERROR(VLOOKUP($AN109,国籍等!$D$2:$E$202,2,1),"001")</f>
        <v>001</v>
      </c>
      <c r="AP109" s="305"/>
      <c r="AQ109" s="304" t="str">
        <f>IFERROR(VLOOKUP($AP109,国籍等!$A$2:$B$13,2,0),"")</f>
        <v/>
      </c>
      <c r="AR109" s="251"/>
      <c r="AS109" s="251"/>
      <c r="AT109" s="305"/>
      <c r="AU109" s="242"/>
      <c r="AV109" s="242"/>
      <c r="AW109" s="242"/>
      <c r="AX109" s="242"/>
      <c r="AY109" s="242"/>
      <c r="AZ109" s="242"/>
      <c r="BA109" s="242"/>
      <c r="BB109" s="296"/>
      <c r="BC109" s="238">
        <f t="shared" si="10"/>
        <v>104</v>
      </c>
    </row>
    <row r="110" spans="1:55" s="307" customFormat="1" ht="84.95" customHeight="1">
      <c r="A110" s="238">
        <v>105</v>
      </c>
      <c r="B110" s="237"/>
      <c r="C110" s="297" t="str">
        <f t="shared" si="7"/>
        <v/>
      </c>
      <c r="D110" s="239" t="str">
        <f>IFERROR(VLOOKUP($B110,職名・負担経費・単価!$A$2:$B$8,2,FALSE),"")</f>
        <v/>
      </c>
      <c r="E110" s="316"/>
      <c r="F110" s="316"/>
      <c r="G110" s="316"/>
      <c r="H110" s="294" t="str">
        <f>IFERROR(VLOOKUP($F110,部局名称!$D$1:$E$35,2,0),"")</f>
        <v/>
      </c>
      <c r="I110" s="282" t="str">
        <f>IFERROR(VLOOKUP($G110,部局名称!I:J,2,FALSE),"")</f>
        <v/>
      </c>
      <c r="J110" s="298"/>
      <c r="K110" s="299"/>
      <c r="L110" s="300"/>
      <c r="M110" s="241"/>
      <c r="N110" s="240"/>
      <c r="O110" s="242"/>
      <c r="P110" s="301"/>
      <c r="Q110" s="302"/>
      <c r="R110" s="242"/>
      <c r="S110" s="344"/>
      <c r="T110" s="249"/>
      <c r="U110" s="249"/>
      <c r="V110" s="242"/>
      <c r="W110" s="243" t="str">
        <f ca="1">IF($V110="未定","",IFERROR(VLOOKUP($V110,負担経費:経費コード,2,0),""))</f>
        <v/>
      </c>
      <c r="X110" s="303"/>
      <c r="Y110" s="303"/>
      <c r="Z110" s="297" t="str">
        <f t="shared" si="8"/>
        <v/>
      </c>
      <c r="AA110" s="249"/>
      <c r="AB110" s="249"/>
      <c r="AC110" s="249"/>
      <c r="AD110" s="249"/>
      <c r="AE110" s="249"/>
      <c r="AF110" s="249"/>
      <c r="AG110" s="249"/>
      <c r="AH110" s="249"/>
      <c r="AI110" s="249"/>
      <c r="AJ110" s="249"/>
      <c r="AK110" s="249"/>
      <c r="AL110" s="249"/>
      <c r="AM110" s="304">
        <f t="shared" si="9"/>
        <v>0</v>
      </c>
      <c r="AN110" s="305"/>
      <c r="AO110" s="304" t="str">
        <f>IFERROR(VLOOKUP($AN110,国籍等!$D$2:$E$202,2,1),"001")</f>
        <v>001</v>
      </c>
      <c r="AP110" s="305"/>
      <c r="AQ110" s="304" t="str">
        <f>IFERROR(VLOOKUP($AP110,国籍等!$A$2:$B$13,2,0),"")</f>
        <v/>
      </c>
      <c r="AR110" s="251"/>
      <c r="AS110" s="251"/>
      <c r="AT110" s="305"/>
      <c r="AU110" s="242"/>
      <c r="AV110" s="242"/>
      <c r="AW110" s="242"/>
      <c r="AX110" s="242"/>
      <c r="AY110" s="242"/>
      <c r="AZ110" s="242"/>
      <c r="BA110" s="242"/>
      <c r="BB110" s="296"/>
      <c r="BC110" s="238">
        <f t="shared" si="10"/>
        <v>105</v>
      </c>
    </row>
    <row r="111" spans="1:55" s="307" customFormat="1" ht="84.95" customHeight="1">
      <c r="A111" s="238">
        <v>106</v>
      </c>
      <c r="B111" s="237"/>
      <c r="C111" s="297" t="str">
        <f t="shared" si="7"/>
        <v/>
      </c>
      <c r="D111" s="239" t="str">
        <f>IFERROR(VLOOKUP($B111,職名・負担経費・単価!$A$2:$B$8,2,FALSE),"")</f>
        <v/>
      </c>
      <c r="E111" s="316"/>
      <c r="F111" s="316"/>
      <c r="G111" s="316"/>
      <c r="H111" s="294" t="str">
        <f>IFERROR(VLOOKUP($F111,部局名称!$D$1:$E$35,2,0),"")</f>
        <v/>
      </c>
      <c r="I111" s="282" t="str">
        <f>IFERROR(VLOOKUP($G111,部局名称!I:J,2,FALSE),"")</f>
        <v/>
      </c>
      <c r="J111" s="298"/>
      <c r="K111" s="299"/>
      <c r="L111" s="300"/>
      <c r="M111" s="241"/>
      <c r="N111" s="240"/>
      <c r="O111" s="242"/>
      <c r="P111" s="301"/>
      <c r="Q111" s="302"/>
      <c r="R111" s="242"/>
      <c r="S111" s="344"/>
      <c r="T111" s="249"/>
      <c r="U111" s="249"/>
      <c r="V111" s="242"/>
      <c r="W111" s="243" t="str">
        <f ca="1">IF($V111="未定","",IFERROR(VLOOKUP($V111,負担経費:経費コード,2,0),""))</f>
        <v/>
      </c>
      <c r="X111" s="303"/>
      <c r="Y111" s="303"/>
      <c r="Z111" s="297" t="str">
        <f t="shared" si="8"/>
        <v/>
      </c>
      <c r="AA111" s="249"/>
      <c r="AB111" s="249"/>
      <c r="AC111" s="249"/>
      <c r="AD111" s="249"/>
      <c r="AE111" s="249"/>
      <c r="AF111" s="249"/>
      <c r="AG111" s="249"/>
      <c r="AH111" s="249"/>
      <c r="AI111" s="249"/>
      <c r="AJ111" s="249"/>
      <c r="AK111" s="249"/>
      <c r="AL111" s="249"/>
      <c r="AM111" s="304">
        <f t="shared" si="9"/>
        <v>0</v>
      </c>
      <c r="AN111" s="305"/>
      <c r="AO111" s="304" t="str">
        <f>IFERROR(VLOOKUP($AN111,国籍等!$D$2:$E$202,2,1),"001")</f>
        <v>001</v>
      </c>
      <c r="AP111" s="305"/>
      <c r="AQ111" s="304" t="str">
        <f>IFERROR(VLOOKUP($AP111,国籍等!$A$2:$B$13,2,0),"")</f>
        <v/>
      </c>
      <c r="AR111" s="251"/>
      <c r="AS111" s="251"/>
      <c r="AT111" s="305"/>
      <c r="AU111" s="242"/>
      <c r="AV111" s="242"/>
      <c r="AW111" s="242"/>
      <c r="AX111" s="242"/>
      <c r="AY111" s="242"/>
      <c r="AZ111" s="242"/>
      <c r="BA111" s="242"/>
      <c r="BB111" s="296"/>
      <c r="BC111" s="238">
        <f t="shared" si="10"/>
        <v>106</v>
      </c>
    </row>
    <row r="112" spans="1:55" s="307" customFormat="1" ht="84.95" customHeight="1">
      <c r="A112" s="238">
        <v>107</v>
      </c>
      <c r="B112" s="237"/>
      <c r="C112" s="297" t="str">
        <f t="shared" si="7"/>
        <v/>
      </c>
      <c r="D112" s="239" t="str">
        <f>IFERROR(VLOOKUP($B112,職名・負担経費・単価!$A$2:$B$8,2,FALSE),"")</f>
        <v/>
      </c>
      <c r="E112" s="316"/>
      <c r="F112" s="316"/>
      <c r="G112" s="316"/>
      <c r="H112" s="294" t="str">
        <f>IFERROR(VLOOKUP($F112,部局名称!$D$1:$E$35,2,0),"")</f>
        <v/>
      </c>
      <c r="I112" s="282" t="str">
        <f>IFERROR(VLOOKUP($G112,部局名称!I:J,2,FALSE),"")</f>
        <v/>
      </c>
      <c r="J112" s="298"/>
      <c r="K112" s="299"/>
      <c r="L112" s="300"/>
      <c r="M112" s="241"/>
      <c r="N112" s="240"/>
      <c r="O112" s="242"/>
      <c r="P112" s="301"/>
      <c r="Q112" s="302"/>
      <c r="R112" s="242"/>
      <c r="S112" s="344"/>
      <c r="T112" s="249"/>
      <c r="U112" s="249"/>
      <c r="V112" s="242"/>
      <c r="W112" s="243" t="str">
        <f ca="1">IF($V112="未定","",IFERROR(VLOOKUP($V112,負担経費:経費コード,2,0),""))</f>
        <v/>
      </c>
      <c r="X112" s="303"/>
      <c r="Y112" s="303"/>
      <c r="Z112" s="297" t="str">
        <f t="shared" si="8"/>
        <v/>
      </c>
      <c r="AA112" s="249"/>
      <c r="AB112" s="249"/>
      <c r="AC112" s="249"/>
      <c r="AD112" s="249"/>
      <c r="AE112" s="249"/>
      <c r="AF112" s="249"/>
      <c r="AG112" s="249"/>
      <c r="AH112" s="249"/>
      <c r="AI112" s="249"/>
      <c r="AJ112" s="249"/>
      <c r="AK112" s="249"/>
      <c r="AL112" s="249"/>
      <c r="AM112" s="304">
        <f t="shared" si="9"/>
        <v>0</v>
      </c>
      <c r="AN112" s="305"/>
      <c r="AO112" s="304" t="str">
        <f>IFERROR(VLOOKUP($AN112,国籍等!$D$2:$E$202,2,1),"001")</f>
        <v>001</v>
      </c>
      <c r="AP112" s="305"/>
      <c r="AQ112" s="304" t="str">
        <f>IFERROR(VLOOKUP($AP112,国籍等!$A$2:$B$13,2,0),"")</f>
        <v/>
      </c>
      <c r="AR112" s="251"/>
      <c r="AS112" s="251"/>
      <c r="AT112" s="305"/>
      <c r="AU112" s="242"/>
      <c r="AV112" s="242"/>
      <c r="AW112" s="242"/>
      <c r="AX112" s="242"/>
      <c r="AY112" s="242"/>
      <c r="AZ112" s="242"/>
      <c r="BA112" s="242"/>
      <c r="BB112" s="296"/>
      <c r="BC112" s="238">
        <f t="shared" si="10"/>
        <v>107</v>
      </c>
    </row>
    <row r="113" spans="1:55" s="307" customFormat="1" ht="84.95" customHeight="1">
      <c r="A113" s="238">
        <v>108</v>
      </c>
      <c r="B113" s="237"/>
      <c r="C113" s="297" t="str">
        <f t="shared" si="7"/>
        <v/>
      </c>
      <c r="D113" s="239" t="str">
        <f>IFERROR(VLOOKUP($B113,職名・負担経費・単価!$A$2:$B$8,2,FALSE),"")</f>
        <v/>
      </c>
      <c r="E113" s="316"/>
      <c r="F113" s="316"/>
      <c r="G113" s="316"/>
      <c r="H113" s="294" t="str">
        <f>IFERROR(VLOOKUP($F113,部局名称!$D$1:$E$35,2,0),"")</f>
        <v/>
      </c>
      <c r="I113" s="282" t="str">
        <f>IFERROR(VLOOKUP($G113,部局名称!I:J,2,FALSE),"")</f>
        <v/>
      </c>
      <c r="J113" s="298"/>
      <c r="K113" s="299"/>
      <c r="L113" s="300"/>
      <c r="M113" s="241"/>
      <c r="N113" s="240"/>
      <c r="O113" s="242"/>
      <c r="P113" s="301"/>
      <c r="Q113" s="302"/>
      <c r="R113" s="242"/>
      <c r="S113" s="344"/>
      <c r="T113" s="249"/>
      <c r="U113" s="249"/>
      <c r="V113" s="242"/>
      <c r="W113" s="243" t="str">
        <f ca="1">IF($V113="未定","",IFERROR(VLOOKUP($V113,負担経費:経費コード,2,0),""))</f>
        <v/>
      </c>
      <c r="X113" s="303"/>
      <c r="Y113" s="303"/>
      <c r="Z113" s="297" t="str">
        <f t="shared" si="8"/>
        <v/>
      </c>
      <c r="AA113" s="249"/>
      <c r="AB113" s="249"/>
      <c r="AC113" s="249"/>
      <c r="AD113" s="249"/>
      <c r="AE113" s="249"/>
      <c r="AF113" s="249"/>
      <c r="AG113" s="249"/>
      <c r="AH113" s="249"/>
      <c r="AI113" s="249"/>
      <c r="AJ113" s="249"/>
      <c r="AK113" s="249"/>
      <c r="AL113" s="249"/>
      <c r="AM113" s="304">
        <f t="shared" si="9"/>
        <v>0</v>
      </c>
      <c r="AN113" s="305"/>
      <c r="AO113" s="304" t="str">
        <f>IFERROR(VLOOKUP($AN113,国籍等!$D$2:$E$202,2,1),"001")</f>
        <v>001</v>
      </c>
      <c r="AP113" s="305"/>
      <c r="AQ113" s="304" t="str">
        <f>IFERROR(VLOOKUP($AP113,国籍等!$A$2:$B$13,2,0),"")</f>
        <v/>
      </c>
      <c r="AR113" s="251"/>
      <c r="AS113" s="251"/>
      <c r="AT113" s="305"/>
      <c r="AU113" s="242"/>
      <c r="AV113" s="242"/>
      <c r="AW113" s="242"/>
      <c r="AX113" s="242"/>
      <c r="AY113" s="242"/>
      <c r="AZ113" s="242"/>
      <c r="BA113" s="242"/>
      <c r="BB113" s="296"/>
      <c r="BC113" s="238">
        <f t="shared" si="10"/>
        <v>108</v>
      </c>
    </row>
    <row r="114" spans="1:55" s="307" customFormat="1" ht="84.95" customHeight="1">
      <c r="A114" s="238">
        <v>109</v>
      </c>
      <c r="B114" s="237"/>
      <c r="C114" s="297" t="str">
        <f t="shared" si="7"/>
        <v/>
      </c>
      <c r="D114" s="239" t="str">
        <f>IFERROR(VLOOKUP($B114,職名・負担経費・単価!$A$2:$B$8,2,FALSE),"")</f>
        <v/>
      </c>
      <c r="E114" s="316"/>
      <c r="F114" s="316"/>
      <c r="G114" s="316"/>
      <c r="H114" s="294" t="str">
        <f>IFERROR(VLOOKUP($F114,部局名称!$D$1:$E$35,2,0),"")</f>
        <v/>
      </c>
      <c r="I114" s="282" t="str">
        <f>IFERROR(VLOOKUP($G114,部局名称!I:J,2,FALSE),"")</f>
        <v/>
      </c>
      <c r="J114" s="298"/>
      <c r="K114" s="299"/>
      <c r="L114" s="300"/>
      <c r="M114" s="241"/>
      <c r="N114" s="240"/>
      <c r="O114" s="242"/>
      <c r="P114" s="301"/>
      <c r="Q114" s="302"/>
      <c r="R114" s="242"/>
      <c r="S114" s="344"/>
      <c r="T114" s="249"/>
      <c r="U114" s="249"/>
      <c r="V114" s="242"/>
      <c r="W114" s="243" t="str">
        <f ca="1">IF($V114="未定","",IFERROR(VLOOKUP($V114,負担経費:経費コード,2,0),""))</f>
        <v/>
      </c>
      <c r="X114" s="303"/>
      <c r="Y114" s="303"/>
      <c r="Z114" s="297" t="str">
        <f t="shared" si="8"/>
        <v/>
      </c>
      <c r="AA114" s="249"/>
      <c r="AB114" s="249"/>
      <c r="AC114" s="249"/>
      <c r="AD114" s="249"/>
      <c r="AE114" s="249"/>
      <c r="AF114" s="249"/>
      <c r="AG114" s="249"/>
      <c r="AH114" s="249"/>
      <c r="AI114" s="249"/>
      <c r="AJ114" s="249"/>
      <c r="AK114" s="249"/>
      <c r="AL114" s="249"/>
      <c r="AM114" s="304">
        <f t="shared" si="9"/>
        <v>0</v>
      </c>
      <c r="AN114" s="305"/>
      <c r="AO114" s="304" t="str">
        <f>IFERROR(VLOOKUP($AN114,国籍等!$D$2:$E$202,2,1),"001")</f>
        <v>001</v>
      </c>
      <c r="AP114" s="305"/>
      <c r="AQ114" s="304" t="str">
        <f>IFERROR(VLOOKUP($AP114,国籍等!$A$2:$B$13,2,0),"")</f>
        <v/>
      </c>
      <c r="AR114" s="251"/>
      <c r="AS114" s="251"/>
      <c r="AT114" s="305"/>
      <c r="AU114" s="242"/>
      <c r="AV114" s="242"/>
      <c r="AW114" s="242"/>
      <c r="AX114" s="242"/>
      <c r="AY114" s="242"/>
      <c r="AZ114" s="242"/>
      <c r="BA114" s="242"/>
      <c r="BB114" s="296"/>
      <c r="BC114" s="238">
        <f t="shared" si="10"/>
        <v>109</v>
      </c>
    </row>
    <row r="115" spans="1:55" s="307" customFormat="1" ht="84.95" customHeight="1">
      <c r="A115" s="238">
        <v>110</v>
      </c>
      <c r="B115" s="237"/>
      <c r="C115" s="297" t="str">
        <f t="shared" si="7"/>
        <v/>
      </c>
      <c r="D115" s="239" t="str">
        <f>IFERROR(VLOOKUP($B115,職名・負担経費・単価!$A$2:$B$8,2,FALSE),"")</f>
        <v/>
      </c>
      <c r="E115" s="316"/>
      <c r="F115" s="316"/>
      <c r="G115" s="316"/>
      <c r="H115" s="294" t="str">
        <f>IFERROR(VLOOKUP($F115,部局名称!$D$1:$E$35,2,0),"")</f>
        <v/>
      </c>
      <c r="I115" s="282" t="str">
        <f>IFERROR(VLOOKUP($G115,部局名称!I:J,2,FALSE),"")</f>
        <v/>
      </c>
      <c r="J115" s="298"/>
      <c r="K115" s="299"/>
      <c r="L115" s="300"/>
      <c r="M115" s="241"/>
      <c r="N115" s="240"/>
      <c r="O115" s="242"/>
      <c r="P115" s="301"/>
      <c r="Q115" s="302"/>
      <c r="R115" s="242"/>
      <c r="S115" s="344"/>
      <c r="T115" s="249"/>
      <c r="U115" s="249"/>
      <c r="V115" s="242"/>
      <c r="W115" s="243" t="str">
        <f ca="1">IF($V115="未定","",IFERROR(VLOOKUP($V115,負担経費:経費コード,2,0),""))</f>
        <v/>
      </c>
      <c r="X115" s="303"/>
      <c r="Y115" s="303"/>
      <c r="Z115" s="297" t="str">
        <f t="shared" si="8"/>
        <v/>
      </c>
      <c r="AA115" s="249"/>
      <c r="AB115" s="249"/>
      <c r="AC115" s="249"/>
      <c r="AD115" s="249"/>
      <c r="AE115" s="249"/>
      <c r="AF115" s="249"/>
      <c r="AG115" s="249"/>
      <c r="AH115" s="249"/>
      <c r="AI115" s="249"/>
      <c r="AJ115" s="249"/>
      <c r="AK115" s="249"/>
      <c r="AL115" s="249"/>
      <c r="AM115" s="304">
        <f t="shared" si="9"/>
        <v>0</v>
      </c>
      <c r="AN115" s="305"/>
      <c r="AO115" s="304" t="str">
        <f>IFERROR(VLOOKUP($AN115,国籍等!$D$2:$E$202,2,1),"001")</f>
        <v>001</v>
      </c>
      <c r="AP115" s="305"/>
      <c r="AQ115" s="304" t="str">
        <f>IFERROR(VLOOKUP($AP115,国籍等!$A$2:$B$13,2,0),"")</f>
        <v/>
      </c>
      <c r="AR115" s="251"/>
      <c r="AS115" s="251"/>
      <c r="AT115" s="305"/>
      <c r="AU115" s="242"/>
      <c r="AV115" s="242"/>
      <c r="AW115" s="242"/>
      <c r="AX115" s="242"/>
      <c r="AY115" s="242"/>
      <c r="AZ115" s="242"/>
      <c r="BA115" s="242"/>
      <c r="BB115" s="296"/>
      <c r="BC115" s="238">
        <f t="shared" si="10"/>
        <v>110</v>
      </c>
    </row>
    <row r="116" spans="1:55" s="307" customFormat="1" ht="84.95" customHeight="1">
      <c r="A116" s="238">
        <v>111</v>
      </c>
      <c r="B116" s="237"/>
      <c r="C116" s="297" t="str">
        <f t="shared" si="7"/>
        <v/>
      </c>
      <c r="D116" s="239" t="str">
        <f>IFERROR(VLOOKUP($B116,職名・負担経費・単価!$A$2:$B$8,2,FALSE),"")</f>
        <v/>
      </c>
      <c r="E116" s="316"/>
      <c r="F116" s="316"/>
      <c r="G116" s="316"/>
      <c r="H116" s="294" t="str">
        <f>IFERROR(VLOOKUP($F116,部局名称!$D$1:$E$35,2,0),"")</f>
        <v/>
      </c>
      <c r="I116" s="282" t="str">
        <f>IFERROR(VLOOKUP($G116,部局名称!I:J,2,FALSE),"")</f>
        <v/>
      </c>
      <c r="J116" s="298"/>
      <c r="K116" s="299"/>
      <c r="L116" s="300"/>
      <c r="M116" s="241"/>
      <c r="N116" s="240"/>
      <c r="O116" s="242"/>
      <c r="P116" s="301"/>
      <c r="Q116" s="302"/>
      <c r="R116" s="242"/>
      <c r="S116" s="344"/>
      <c r="T116" s="249"/>
      <c r="U116" s="249"/>
      <c r="V116" s="242"/>
      <c r="W116" s="243" t="str">
        <f ca="1">IF($V116="未定","",IFERROR(VLOOKUP($V116,負担経費:経費コード,2,0),""))</f>
        <v/>
      </c>
      <c r="X116" s="303"/>
      <c r="Y116" s="303"/>
      <c r="Z116" s="297" t="str">
        <f t="shared" si="8"/>
        <v/>
      </c>
      <c r="AA116" s="249"/>
      <c r="AB116" s="249"/>
      <c r="AC116" s="249"/>
      <c r="AD116" s="249"/>
      <c r="AE116" s="249"/>
      <c r="AF116" s="249"/>
      <c r="AG116" s="249"/>
      <c r="AH116" s="249"/>
      <c r="AI116" s="249"/>
      <c r="AJ116" s="249"/>
      <c r="AK116" s="249"/>
      <c r="AL116" s="249"/>
      <c r="AM116" s="304">
        <f t="shared" si="9"/>
        <v>0</v>
      </c>
      <c r="AN116" s="305"/>
      <c r="AO116" s="304" t="str">
        <f>IFERROR(VLOOKUP($AN116,国籍等!$D$2:$E$202,2,1),"001")</f>
        <v>001</v>
      </c>
      <c r="AP116" s="305"/>
      <c r="AQ116" s="304" t="str">
        <f>IFERROR(VLOOKUP($AP116,国籍等!$A$2:$B$13,2,0),"")</f>
        <v/>
      </c>
      <c r="AR116" s="251"/>
      <c r="AS116" s="251"/>
      <c r="AT116" s="305"/>
      <c r="AU116" s="242"/>
      <c r="AV116" s="242"/>
      <c r="AW116" s="242"/>
      <c r="AX116" s="242"/>
      <c r="AY116" s="242"/>
      <c r="AZ116" s="242"/>
      <c r="BA116" s="242"/>
      <c r="BB116" s="296"/>
      <c r="BC116" s="238">
        <f t="shared" si="10"/>
        <v>111</v>
      </c>
    </row>
    <row r="117" spans="1:55" s="307" customFormat="1" ht="84.95" customHeight="1">
      <c r="A117" s="238">
        <v>112</v>
      </c>
      <c r="B117" s="237"/>
      <c r="C117" s="297" t="str">
        <f t="shared" si="7"/>
        <v/>
      </c>
      <c r="D117" s="239" t="str">
        <f>IFERROR(VLOOKUP($B117,職名・負担経費・単価!$A$2:$B$8,2,FALSE),"")</f>
        <v/>
      </c>
      <c r="E117" s="316"/>
      <c r="F117" s="316"/>
      <c r="G117" s="316"/>
      <c r="H117" s="294" t="str">
        <f>IFERROR(VLOOKUP($F117,部局名称!$D$1:$E$35,2,0),"")</f>
        <v/>
      </c>
      <c r="I117" s="282" t="str">
        <f>IFERROR(VLOOKUP($G117,部局名称!I:J,2,FALSE),"")</f>
        <v/>
      </c>
      <c r="J117" s="298"/>
      <c r="K117" s="299"/>
      <c r="L117" s="300"/>
      <c r="M117" s="241"/>
      <c r="N117" s="240"/>
      <c r="O117" s="242"/>
      <c r="P117" s="301"/>
      <c r="Q117" s="302"/>
      <c r="R117" s="242"/>
      <c r="S117" s="344"/>
      <c r="T117" s="249"/>
      <c r="U117" s="249"/>
      <c r="V117" s="242"/>
      <c r="W117" s="243" t="str">
        <f ca="1">IF($V117="未定","",IFERROR(VLOOKUP($V117,負担経費:経費コード,2,0),""))</f>
        <v/>
      </c>
      <c r="X117" s="303"/>
      <c r="Y117" s="303"/>
      <c r="Z117" s="297" t="str">
        <f t="shared" si="8"/>
        <v/>
      </c>
      <c r="AA117" s="249"/>
      <c r="AB117" s="249"/>
      <c r="AC117" s="249"/>
      <c r="AD117" s="249"/>
      <c r="AE117" s="249"/>
      <c r="AF117" s="249"/>
      <c r="AG117" s="249"/>
      <c r="AH117" s="249"/>
      <c r="AI117" s="249"/>
      <c r="AJ117" s="249"/>
      <c r="AK117" s="249"/>
      <c r="AL117" s="249"/>
      <c r="AM117" s="304">
        <f t="shared" si="9"/>
        <v>0</v>
      </c>
      <c r="AN117" s="305"/>
      <c r="AO117" s="304" t="str">
        <f>IFERROR(VLOOKUP($AN117,国籍等!$D$2:$E$202,2,1),"001")</f>
        <v>001</v>
      </c>
      <c r="AP117" s="305"/>
      <c r="AQ117" s="304" t="str">
        <f>IFERROR(VLOOKUP($AP117,国籍等!$A$2:$B$13,2,0),"")</f>
        <v/>
      </c>
      <c r="AR117" s="251"/>
      <c r="AS117" s="251"/>
      <c r="AT117" s="305"/>
      <c r="AU117" s="242"/>
      <c r="AV117" s="242"/>
      <c r="AW117" s="242"/>
      <c r="AX117" s="242"/>
      <c r="AY117" s="242"/>
      <c r="AZ117" s="242"/>
      <c r="BA117" s="242"/>
      <c r="BB117" s="296"/>
      <c r="BC117" s="238">
        <f t="shared" si="10"/>
        <v>112</v>
      </c>
    </row>
    <row r="118" spans="1:55" s="307" customFormat="1" ht="84.95" customHeight="1">
      <c r="A118" s="238">
        <v>113</v>
      </c>
      <c r="B118" s="237"/>
      <c r="C118" s="297" t="str">
        <f t="shared" si="7"/>
        <v/>
      </c>
      <c r="D118" s="239" t="str">
        <f>IFERROR(VLOOKUP($B118,職名・負担経費・単価!$A$2:$B$8,2,FALSE),"")</f>
        <v/>
      </c>
      <c r="E118" s="316"/>
      <c r="F118" s="316"/>
      <c r="G118" s="316"/>
      <c r="H118" s="294" t="str">
        <f>IFERROR(VLOOKUP($F118,部局名称!$D$1:$E$35,2,0),"")</f>
        <v/>
      </c>
      <c r="I118" s="282" t="str">
        <f>IFERROR(VLOOKUP($G118,部局名称!I:J,2,FALSE),"")</f>
        <v/>
      </c>
      <c r="J118" s="298"/>
      <c r="K118" s="299"/>
      <c r="L118" s="300"/>
      <c r="M118" s="241"/>
      <c r="N118" s="240"/>
      <c r="O118" s="242"/>
      <c r="P118" s="301"/>
      <c r="Q118" s="302"/>
      <c r="R118" s="242"/>
      <c r="S118" s="344"/>
      <c r="T118" s="249"/>
      <c r="U118" s="249"/>
      <c r="V118" s="242"/>
      <c r="W118" s="243" t="str">
        <f ca="1">IF($V118="未定","",IFERROR(VLOOKUP($V118,負担経費:経費コード,2,0),""))</f>
        <v/>
      </c>
      <c r="X118" s="303"/>
      <c r="Y118" s="303"/>
      <c r="Z118" s="297" t="str">
        <f t="shared" si="8"/>
        <v/>
      </c>
      <c r="AA118" s="249"/>
      <c r="AB118" s="249"/>
      <c r="AC118" s="249"/>
      <c r="AD118" s="249"/>
      <c r="AE118" s="249"/>
      <c r="AF118" s="249"/>
      <c r="AG118" s="249"/>
      <c r="AH118" s="249"/>
      <c r="AI118" s="249"/>
      <c r="AJ118" s="249"/>
      <c r="AK118" s="249"/>
      <c r="AL118" s="249"/>
      <c r="AM118" s="304">
        <f t="shared" si="9"/>
        <v>0</v>
      </c>
      <c r="AN118" s="305"/>
      <c r="AO118" s="304" t="str">
        <f>IFERROR(VLOOKUP($AN118,国籍等!$D$2:$E$202,2,1),"001")</f>
        <v>001</v>
      </c>
      <c r="AP118" s="305"/>
      <c r="AQ118" s="304" t="str">
        <f>IFERROR(VLOOKUP($AP118,国籍等!$A$2:$B$13,2,0),"")</f>
        <v/>
      </c>
      <c r="AR118" s="251"/>
      <c r="AS118" s="251"/>
      <c r="AT118" s="305"/>
      <c r="AU118" s="242"/>
      <c r="AV118" s="242"/>
      <c r="AW118" s="242"/>
      <c r="AX118" s="242"/>
      <c r="AY118" s="242"/>
      <c r="AZ118" s="242"/>
      <c r="BA118" s="242"/>
      <c r="BB118" s="296"/>
      <c r="BC118" s="238">
        <f t="shared" si="10"/>
        <v>113</v>
      </c>
    </row>
    <row r="119" spans="1:55" s="307" customFormat="1" ht="84.95" customHeight="1">
      <c r="A119" s="238">
        <v>114</v>
      </c>
      <c r="B119" s="237"/>
      <c r="C119" s="297" t="str">
        <f t="shared" si="7"/>
        <v/>
      </c>
      <c r="D119" s="239" t="str">
        <f>IFERROR(VLOOKUP($B119,職名・負担経費・単価!$A$2:$B$8,2,FALSE),"")</f>
        <v/>
      </c>
      <c r="E119" s="316"/>
      <c r="F119" s="316"/>
      <c r="G119" s="316"/>
      <c r="H119" s="294" t="str">
        <f>IFERROR(VLOOKUP($F119,部局名称!$D$1:$E$35,2,0),"")</f>
        <v/>
      </c>
      <c r="I119" s="282" t="str">
        <f>IFERROR(VLOOKUP($G119,部局名称!I:J,2,FALSE),"")</f>
        <v/>
      </c>
      <c r="J119" s="298"/>
      <c r="K119" s="299"/>
      <c r="L119" s="300"/>
      <c r="M119" s="241"/>
      <c r="N119" s="240"/>
      <c r="O119" s="242"/>
      <c r="P119" s="301"/>
      <c r="Q119" s="302"/>
      <c r="R119" s="242"/>
      <c r="S119" s="344"/>
      <c r="T119" s="249"/>
      <c r="U119" s="249"/>
      <c r="V119" s="242"/>
      <c r="W119" s="243" t="str">
        <f ca="1">IF($V119="未定","",IFERROR(VLOOKUP($V119,負担経費:経費コード,2,0),""))</f>
        <v/>
      </c>
      <c r="X119" s="303"/>
      <c r="Y119" s="303"/>
      <c r="Z119" s="297" t="str">
        <f t="shared" si="8"/>
        <v/>
      </c>
      <c r="AA119" s="249"/>
      <c r="AB119" s="249"/>
      <c r="AC119" s="249"/>
      <c r="AD119" s="249"/>
      <c r="AE119" s="249"/>
      <c r="AF119" s="249"/>
      <c r="AG119" s="249"/>
      <c r="AH119" s="249"/>
      <c r="AI119" s="249"/>
      <c r="AJ119" s="249"/>
      <c r="AK119" s="249"/>
      <c r="AL119" s="249"/>
      <c r="AM119" s="304">
        <f t="shared" si="9"/>
        <v>0</v>
      </c>
      <c r="AN119" s="305"/>
      <c r="AO119" s="304" t="str">
        <f>IFERROR(VLOOKUP($AN119,国籍等!$D$2:$E$202,2,1),"001")</f>
        <v>001</v>
      </c>
      <c r="AP119" s="305"/>
      <c r="AQ119" s="304" t="str">
        <f>IFERROR(VLOOKUP($AP119,国籍等!$A$2:$B$13,2,0),"")</f>
        <v/>
      </c>
      <c r="AR119" s="251"/>
      <c r="AS119" s="251"/>
      <c r="AT119" s="305"/>
      <c r="AU119" s="242"/>
      <c r="AV119" s="242"/>
      <c r="AW119" s="242"/>
      <c r="AX119" s="242"/>
      <c r="AY119" s="242"/>
      <c r="AZ119" s="242"/>
      <c r="BA119" s="242"/>
      <c r="BB119" s="296"/>
      <c r="BC119" s="238">
        <f t="shared" si="10"/>
        <v>114</v>
      </c>
    </row>
    <row r="120" spans="1:55" s="307" customFormat="1" ht="84.95" customHeight="1">
      <c r="A120" s="238">
        <v>115</v>
      </c>
      <c r="B120" s="237"/>
      <c r="C120" s="297" t="str">
        <f t="shared" si="7"/>
        <v/>
      </c>
      <c r="D120" s="239" t="str">
        <f>IFERROR(VLOOKUP($B120,職名・負担経費・単価!$A$2:$B$8,2,FALSE),"")</f>
        <v/>
      </c>
      <c r="E120" s="316"/>
      <c r="F120" s="316"/>
      <c r="G120" s="316"/>
      <c r="H120" s="294" t="str">
        <f>IFERROR(VLOOKUP($F120,部局名称!$D$1:$E$35,2,0),"")</f>
        <v/>
      </c>
      <c r="I120" s="282" t="str">
        <f>IFERROR(VLOOKUP($G120,部局名称!I:J,2,FALSE),"")</f>
        <v/>
      </c>
      <c r="J120" s="298"/>
      <c r="K120" s="299"/>
      <c r="L120" s="300"/>
      <c r="M120" s="241"/>
      <c r="N120" s="240"/>
      <c r="O120" s="242"/>
      <c r="P120" s="301"/>
      <c r="Q120" s="302"/>
      <c r="R120" s="242"/>
      <c r="S120" s="344"/>
      <c r="T120" s="249"/>
      <c r="U120" s="249"/>
      <c r="V120" s="242"/>
      <c r="W120" s="243" t="str">
        <f ca="1">IF($V120="未定","",IFERROR(VLOOKUP($V120,負担経費:経費コード,2,0),""))</f>
        <v/>
      </c>
      <c r="X120" s="303"/>
      <c r="Y120" s="303"/>
      <c r="Z120" s="297" t="str">
        <f t="shared" si="8"/>
        <v/>
      </c>
      <c r="AA120" s="249"/>
      <c r="AB120" s="249"/>
      <c r="AC120" s="249"/>
      <c r="AD120" s="249"/>
      <c r="AE120" s="249"/>
      <c r="AF120" s="249"/>
      <c r="AG120" s="249"/>
      <c r="AH120" s="249"/>
      <c r="AI120" s="249"/>
      <c r="AJ120" s="249"/>
      <c r="AK120" s="249"/>
      <c r="AL120" s="249"/>
      <c r="AM120" s="304">
        <f t="shared" si="9"/>
        <v>0</v>
      </c>
      <c r="AN120" s="305"/>
      <c r="AO120" s="304" t="str">
        <f>IFERROR(VLOOKUP($AN120,国籍等!$D$2:$E$202,2,1),"001")</f>
        <v>001</v>
      </c>
      <c r="AP120" s="305"/>
      <c r="AQ120" s="304" t="str">
        <f>IFERROR(VLOOKUP($AP120,国籍等!$A$2:$B$13,2,0),"")</f>
        <v/>
      </c>
      <c r="AR120" s="251"/>
      <c r="AS120" s="251"/>
      <c r="AT120" s="305"/>
      <c r="AU120" s="242"/>
      <c r="AV120" s="242"/>
      <c r="AW120" s="242"/>
      <c r="AX120" s="242"/>
      <c r="AY120" s="242"/>
      <c r="AZ120" s="242"/>
      <c r="BA120" s="242"/>
      <c r="BB120" s="296"/>
      <c r="BC120" s="238">
        <f t="shared" si="10"/>
        <v>115</v>
      </c>
    </row>
    <row r="121" spans="1:55" s="307" customFormat="1" ht="84.95" customHeight="1">
      <c r="A121" s="238">
        <v>116</v>
      </c>
      <c r="B121" s="237"/>
      <c r="C121" s="297" t="str">
        <f t="shared" si="7"/>
        <v/>
      </c>
      <c r="D121" s="239" t="str">
        <f>IFERROR(VLOOKUP($B121,職名・負担経費・単価!$A$2:$B$8,2,FALSE),"")</f>
        <v/>
      </c>
      <c r="E121" s="316"/>
      <c r="F121" s="316"/>
      <c r="G121" s="316"/>
      <c r="H121" s="294" t="str">
        <f>IFERROR(VLOOKUP($F121,部局名称!$D$1:$E$35,2,0),"")</f>
        <v/>
      </c>
      <c r="I121" s="282" t="str">
        <f>IFERROR(VLOOKUP($G121,部局名称!I:J,2,FALSE),"")</f>
        <v/>
      </c>
      <c r="J121" s="298"/>
      <c r="K121" s="299"/>
      <c r="L121" s="300"/>
      <c r="M121" s="241"/>
      <c r="N121" s="240"/>
      <c r="O121" s="242"/>
      <c r="P121" s="301"/>
      <c r="Q121" s="302"/>
      <c r="R121" s="242"/>
      <c r="S121" s="344"/>
      <c r="T121" s="249"/>
      <c r="U121" s="249"/>
      <c r="V121" s="242"/>
      <c r="W121" s="243" t="str">
        <f ca="1">IF($V121="未定","",IFERROR(VLOOKUP($V121,負担経費:経費コード,2,0),""))</f>
        <v/>
      </c>
      <c r="X121" s="303"/>
      <c r="Y121" s="303"/>
      <c r="Z121" s="297" t="str">
        <f t="shared" si="8"/>
        <v/>
      </c>
      <c r="AA121" s="249"/>
      <c r="AB121" s="249"/>
      <c r="AC121" s="249"/>
      <c r="AD121" s="249"/>
      <c r="AE121" s="249"/>
      <c r="AF121" s="249"/>
      <c r="AG121" s="249"/>
      <c r="AH121" s="249"/>
      <c r="AI121" s="249"/>
      <c r="AJ121" s="249"/>
      <c r="AK121" s="249"/>
      <c r="AL121" s="249"/>
      <c r="AM121" s="304">
        <f t="shared" si="9"/>
        <v>0</v>
      </c>
      <c r="AN121" s="305"/>
      <c r="AO121" s="304" t="str">
        <f>IFERROR(VLOOKUP($AN121,国籍等!$D$2:$E$202,2,1),"001")</f>
        <v>001</v>
      </c>
      <c r="AP121" s="305"/>
      <c r="AQ121" s="304" t="str">
        <f>IFERROR(VLOOKUP($AP121,国籍等!$A$2:$B$13,2,0),"")</f>
        <v/>
      </c>
      <c r="AR121" s="251"/>
      <c r="AS121" s="251"/>
      <c r="AT121" s="305"/>
      <c r="AU121" s="242"/>
      <c r="AV121" s="242"/>
      <c r="AW121" s="242"/>
      <c r="AX121" s="242"/>
      <c r="AY121" s="242"/>
      <c r="AZ121" s="242"/>
      <c r="BA121" s="242"/>
      <c r="BB121" s="296"/>
      <c r="BC121" s="238">
        <f t="shared" si="10"/>
        <v>116</v>
      </c>
    </row>
    <row r="122" spans="1:55" s="307" customFormat="1" ht="84.95" customHeight="1">
      <c r="A122" s="238">
        <v>117</v>
      </c>
      <c r="B122" s="237"/>
      <c r="C122" s="297" t="str">
        <f t="shared" si="7"/>
        <v/>
      </c>
      <c r="D122" s="239" t="str">
        <f>IFERROR(VLOOKUP($B122,職名・負担経費・単価!$A$2:$B$8,2,FALSE),"")</f>
        <v/>
      </c>
      <c r="E122" s="316"/>
      <c r="F122" s="316"/>
      <c r="G122" s="316"/>
      <c r="H122" s="294" t="str">
        <f>IFERROR(VLOOKUP($F122,部局名称!$D$1:$E$35,2,0),"")</f>
        <v/>
      </c>
      <c r="I122" s="282" t="str">
        <f>IFERROR(VLOOKUP($G122,部局名称!I:J,2,FALSE),"")</f>
        <v/>
      </c>
      <c r="J122" s="298"/>
      <c r="K122" s="299"/>
      <c r="L122" s="300"/>
      <c r="M122" s="241"/>
      <c r="N122" s="240"/>
      <c r="O122" s="242"/>
      <c r="P122" s="301"/>
      <c r="Q122" s="302"/>
      <c r="R122" s="242"/>
      <c r="S122" s="344"/>
      <c r="T122" s="249"/>
      <c r="U122" s="249"/>
      <c r="V122" s="242"/>
      <c r="W122" s="243" t="str">
        <f ca="1">IF($V122="未定","",IFERROR(VLOOKUP($V122,負担経費:経費コード,2,0),""))</f>
        <v/>
      </c>
      <c r="X122" s="303"/>
      <c r="Y122" s="303"/>
      <c r="Z122" s="297" t="str">
        <f t="shared" si="8"/>
        <v/>
      </c>
      <c r="AA122" s="249"/>
      <c r="AB122" s="249"/>
      <c r="AC122" s="249"/>
      <c r="AD122" s="249"/>
      <c r="AE122" s="249"/>
      <c r="AF122" s="249"/>
      <c r="AG122" s="249"/>
      <c r="AH122" s="249"/>
      <c r="AI122" s="249"/>
      <c r="AJ122" s="249"/>
      <c r="AK122" s="249"/>
      <c r="AL122" s="249"/>
      <c r="AM122" s="304">
        <f t="shared" si="9"/>
        <v>0</v>
      </c>
      <c r="AN122" s="305"/>
      <c r="AO122" s="304" t="str">
        <f>IFERROR(VLOOKUP($AN122,国籍等!$D$2:$E$202,2,1),"001")</f>
        <v>001</v>
      </c>
      <c r="AP122" s="305"/>
      <c r="AQ122" s="304" t="str">
        <f>IFERROR(VLOOKUP($AP122,国籍等!$A$2:$B$13,2,0),"")</f>
        <v/>
      </c>
      <c r="AR122" s="251"/>
      <c r="AS122" s="251"/>
      <c r="AT122" s="305"/>
      <c r="AU122" s="242"/>
      <c r="AV122" s="242"/>
      <c r="AW122" s="242"/>
      <c r="AX122" s="242"/>
      <c r="AY122" s="242"/>
      <c r="AZ122" s="242"/>
      <c r="BA122" s="242"/>
      <c r="BB122" s="296"/>
      <c r="BC122" s="238">
        <f t="shared" si="10"/>
        <v>117</v>
      </c>
    </row>
    <row r="123" spans="1:55" s="307" customFormat="1" ht="84.95" customHeight="1">
      <c r="A123" s="238">
        <v>118</v>
      </c>
      <c r="B123" s="237"/>
      <c r="C123" s="297" t="str">
        <f t="shared" si="7"/>
        <v/>
      </c>
      <c r="D123" s="239" t="str">
        <f>IFERROR(VLOOKUP($B123,職名・負担経費・単価!$A$2:$B$8,2,FALSE),"")</f>
        <v/>
      </c>
      <c r="E123" s="316"/>
      <c r="F123" s="316"/>
      <c r="G123" s="316"/>
      <c r="H123" s="294" t="str">
        <f>IFERROR(VLOOKUP($F123,部局名称!$D$1:$E$35,2,0),"")</f>
        <v/>
      </c>
      <c r="I123" s="282" t="str">
        <f>IFERROR(VLOOKUP($G123,部局名称!I:J,2,FALSE),"")</f>
        <v/>
      </c>
      <c r="J123" s="298"/>
      <c r="K123" s="299"/>
      <c r="L123" s="300"/>
      <c r="M123" s="241"/>
      <c r="N123" s="240"/>
      <c r="O123" s="242"/>
      <c r="P123" s="301"/>
      <c r="Q123" s="302"/>
      <c r="R123" s="242"/>
      <c r="S123" s="344"/>
      <c r="T123" s="249"/>
      <c r="U123" s="249"/>
      <c r="V123" s="242"/>
      <c r="W123" s="243" t="str">
        <f ca="1">IF($V123="未定","",IFERROR(VLOOKUP($V123,負担経費:経費コード,2,0),""))</f>
        <v/>
      </c>
      <c r="X123" s="303"/>
      <c r="Y123" s="303"/>
      <c r="Z123" s="297" t="str">
        <f t="shared" si="8"/>
        <v/>
      </c>
      <c r="AA123" s="249"/>
      <c r="AB123" s="249"/>
      <c r="AC123" s="249"/>
      <c r="AD123" s="249"/>
      <c r="AE123" s="249"/>
      <c r="AF123" s="249"/>
      <c r="AG123" s="249"/>
      <c r="AH123" s="249"/>
      <c r="AI123" s="249"/>
      <c r="AJ123" s="249"/>
      <c r="AK123" s="249"/>
      <c r="AL123" s="249"/>
      <c r="AM123" s="304">
        <f t="shared" si="9"/>
        <v>0</v>
      </c>
      <c r="AN123" s="305"/>
      <c r="AO123" s="304" t="str">
        <f>IFERROR(VLOOKUP($AN123,国籍等!$D$2:$E$202,2,1),"001")</f>
        <v>001</v>
      </c>
      <c r="AP123" s="305"/>
      <c r="AQ123" s="304" t="str">
        <f>IFERROR(VLOOKUP($AP123,国籍等!$A$2:$B$13,2,0),"")</f>
        <v/>
      </c>
      <c r="AR123" s="251"/>
      <c r="AS123" s="251"/>
      <c r="AT123" s="305"/>
      <c r="AU123" s="242"/>
      <c r="AV123" s="242"/>
      <c r="AW123" s="242"/>
      <c r="AX123" s="242"/>
      <c r="AY123" s="242"/>
      <c r="AZ123" s="242"/>
      <c r="BA123" s="242"/>
      <c r="BB123" s="296"/>
      <c r="BC123" s="238">
        <f t="shared" si="10"/>
        <v>118</v>
      </c>
    </row>
    <row r="124" spans="1:55" s="307" customFormat="1" ht="84.95" customHeight="1">
      <c r="A124" s="238">
        <v>119</v>
      </c>
      <c r="B124" s="237"/>
      <c r="C124" s="297" t="str">
        <f t="shared" si="7"/>
        <v/>
      </c>
      <c r="D124" s="239" t="str">
        <f>IFERROR(VLOOKUP($B124,職名・負担経費・単価!$A$2:$B$8,2,FALSE),"")</f>
        <v/>
      </c>
      <c r="E124" s="316"/>
      <c r="F124" s="316"/>
      <c r="G124" s="316"/>
      <c r="H124" s="294" t="str">
        <f>IFERROR(VLOOKUP($F124,部局名称!$D$1:$E$35,2,0),"")</f>
        <v/>
      </c>
      <c r="I124" s="282" t="str">
        <f>IFERROR(VLOOKUP($G124,部局名称!I:J,2,FALSE),"")</f>
        <v/>
      </c>
      <c r="J124" s="298"/>
      <c r="K124" s="299"/>
      <c r="L124" s="300"/>
      <c r="M124" s="241"/>
      <c r="N124" s="240"/>
      <c r="O124" s="242"/>
      <c r="P124" s="301"/>
      <c r="Q124" s="302"/>
      <c r="R124" s="242"/>
      <c r="S124" s="344"/>
      <c r="T124" s="249"/>
      <c r="U124" s="249"/>
      <c r="V124" s="242"/>
      <c r="W124" s="243" t="str">
        <f ca="1">IF($V124="未定","",IFERROR(VLOOKUP($V124,負担経費:経費コード,2,0),""))</f>
        <v/>
      </c>
      <c r="X124" s="303"/>
      <c r="Y124" s="303"/>
      <c r="Z124" s="297" t="str">
        <f t="shared" si="8"/>
        <v/>
      </c>
      <c r="AA124" s="249"/>
      <c r="AB124" s="249"/>
      <c r="AC124" s="249"/>
      <c r="AD124" s="249"/>
      <c r="AE124" s="249"/>
      <c r="AF124" s="249"/>
      <c r="AG124" s="249"/>
      <c r="AH124" s="249"/>
      <c r="AI124" s="249"/>
      <c r="AJ124" s="249"/>
      <c r="AK124" s="249"/>
      <c r="AL124" s="249"/>
      <c r="AM124" s="304">
        <f t="shared" si="9"/>
        <v>0</v>
      </c>
      <c r="AN124" s="305"/>
      <c r="AO124" s="304" t="str">
        <f>IFERROR(VLOOKUP($AN124,国籍等!$D$2:$E$202,2,1),"001")</f>
        <v>001</v>
      </c>
      <c r="AP124" s="305"/>
      <c r="AQ124" s="304" t="str">
        <f>IFERROR(VLOOKUP($AP124,国籍等!$A$2:$B$13,2,0),"")</f>
        <v/>
      </c>
      <c r="AR124" s="251"/>
      <c r="AS124" s="251"/>
      <c r="AT124" s="305"/>
      <c r="AU124" s="242"/>
      <c r="AV124" s="242"/>
      <c r="AW124" s="242"/>
      <c r="AX124" s="242"/>
      <c r="AY124" s="242"/>
      <c r="AZ124" s="242"/>
      <c r="BA124" s="242"/>
      <c r="BB124" s="296"/>
      <c r="BC124" s="238">
        <f t="shared" si="10"/>
        <v>119</v>
      </c>
    </row>
    <row r="125" spans="1:55" s="307" customFormat="1" ht="84.95" customHeight="1">
      <c r="A125" s="238">
        <v>120</v>
      </c>
      <c r="B125" s="237"/>
      <c r="C125" s="297" t="str">
        <f t="shared" si="7"/>
        <v/>
      </c>
      <c r="D125" s="239" t="str">
        <f>IFERROR(VLOOKUP($B125,職名・負担経費・単価!$A$2:$B$8,2,FALSE),"")</f>
        <v/>
      </c>
      <c r="E125" s="316"/>
      <c r="F125" s="316"/>
      <c r="G125" s="316"/>
      <c r="H125" s="294" t="str">
        <f>IFERROR(VLOOKUP($F125,部局名称!$D$1:$E$35,2,0),"")</f>
        <v/>
      </c>
      <c r="I125" s="282" t="str">
        <f>IFERROR(VLOOKUP($G125,部局名称!I:J,2,FALSE),"")</f>
        <v/>
      </c>
      <c r="J125" s="298"/>
      <c r="K125" s="299"/>
      <c r="L125" s="300"/>
      <c r="M125" s="241"/>
      <c r="N125" s="240"/>
      <c r="O125" s="242"/>
      <c r="P125" s="301"/>
      <c r="Q125" s="302"/>
      <c r="R125" s="242"/>
      <c r="S125" s="344"/>
      <c r="T125" s="249"/>
      <c r="U125" s="249"/>
      <c r="V125" s="242"/>
      <c r="W125" s="243" t="str">
        <f ca="1">IF($V125="未定","",IFERROR(VLOOKUP($V125,負担経費:経費コード,2,0),""))</f>
        <v/>
      </c>
      <c r="X125" s="303"/>
      <c r="Y125" s="303"/>
      <c r="Z125" s="297" t="str">
        <f t="shared" si="8"/>
        <v/>
      </c>
      <c r="AA125" s="249"/>
      <c r="AB125" s="249"/>
      <c r="AC125" s="249"/>
      <c r="AD125" s="249"/>
      <c r="AE125" s="249"/>
      <c r="AF125" s="249"/>
      <c r="AG125" s="249"/>
      <c r="AH125" s="249"/>
      <c r="AI125" s="249"/>
      <c r="AJ125" s="249"/>
      <c r="AK125" s="249"/>
      <c r="AL125" s="249"/>
      <c r="AM125" s="304">
        <f t="shared" si="9"/>
        <v>0</v>
      </c>
      <c r="AN125" s="305"/>
      <c r="AO125" s="304" t="str">
        <f>IFERROR(VLOOKUP($AN125,国籍等!$D$2:$E$202,2,1),"001")</f>
        <v>001</v>
      </c>
      <c r="AP125" s="305"/>
      <c r="AQ125" s="304" t="str">
        <f>IFERROR(VLOOKUP($AP125,国籍等!$A$2:$B$13,2,0),"")</f>
        <v/>
      </c>
      <c r="AR125" s="251"/>
      <c r="AS125" s="251"/>
      <c r="AT125" s="305"/>
      <c r="AU125" s="242"/>
      <c r="AV125" s="242"/>
      <c r="AW125" s="242"/>
      <c r="AX125" s="242"/>
      <c r="AY125" s="242"/>
      <c r="AZ125" s="242"/>
      <c r="BA125" s="242"/>
      <c r="BB125" s="296"/>
      <c r="BC125" s="238">
        <f t="shared" si="10"/>
        <v>120</v>
      </c>
    </row>
    <row r="126" spans="1:55" s="307" customFormat="1" ht="84.95" customHeight="1">
      <c r="A126" s="238">
        <v>121</v>
      </c>
      <c r="B126" s="237"/>
      <c r="C126" s="297" t="str">
        <f t="shared" si="7"/>
        <v/>
      </c>
      <c r="D126" s="239" t="str">
        <f>IFERROR(VLOOKUP($B126,職名・負担経費・単価!$A$2:$B$8,2,FALSE),"")</f>
        <v/>
      </c>
      <c r="E126" s="316"/>
      <c r="F126" s="316"/>
      <c r="G126" s="316"/>
      <c r="H126" s="294" t="str">
        <f>IFERROR(VLOOKUP($F126,部局名称!$D$1:$E$35,2,0),"")</f>
        <v/>
      </c>
      <c r="I126" s="282" t="str">
        <f>IFERROR(VLOOKUP($G126,部局名称!I:J,2,FALSE),"")</f>
        <v/>
      </c>
      <c r="J126" s="298"/>
      <c r="K126" s="299"/>
      <c r="L126" s="300"/>
      <c r="M126" s="241"/>
      <c r="N126" s="240"/>
      <c r="O126" s="242"/>
      <c r="P126" s="301"/>
      <c r="Q126" s="302"/>
      <c r="R126" s="242"/>
      <c r="S126" s="344"/>
      <c r="T126" s="249"/>
      <c r="U126" s="249"/>
      <c r="V126" s="242"/>
      <c r="W126" s="243" t="str">
        <f ca="1">IF($V126="未定","",IFERROR(VLOOKUP($V126,負担経費:経費コード,2,0),""))</f>
        <v/>
      </c>
      <c r="X126" s="303"/>
      <c r="Y126" s="303"/>
      <c r="Z126" s="297" t="str">
        <f t="shared" si="8"/>
        <v/>
      </c>
      <c r="AA126" s="249"/>
      <c r="AB126" s="249"/>
      <c r="AC126" s="249"/>
      <c r="AD126" s="249"/>
      <c r="AE126" s="249"/>
      <c r="AF126" s="249"/>
      <c r="AG126" s="249"/>
      <c r="AH126" s="249"/>
      <c r="AI126" s="249"/>
      <c r="AJ126" s="249"/>
      <c r="AK126" s="249"/>
      <c r="AL126" s="249"/>
      <c r="AM126" s="304">
        <f t="shared" si="9"/>
        <v>0</v>
      </c>
      <c r="AN126" s="305"/>
      <c r="AO126" s="304" t="str">
        <f>IFERROR(VLOOKUP($AN126,国籍等!$D$2:$E$202,2,1),"001")</f>
        <v>001</v>
      </c>
      <c r="AP126" s="305"/>
      <c r="AQ126" s="304" t="str">
        <f>IFERROR(VLOOKUP($AP126,国籍等!$A$2:$B$13,2,0),"")</f>
        <v/>
      </c>
      <c r="AR126" s="251"/>
      <c r="AS126" s="251"/>
      <c r="AT126" s="305"/>
      <c r="AU126" s="242"/>
      <c r="AV126" s="242"/>
      <c r="AW126" s="242"/>
      <c r="AX126" s="242"/>
      <c r="AY126" s="242"/>
      <c r="AZ126" s="242"/>
      <c r="BA126" s="242"/>
      <c r="BB126" s="296"/>
      <c r="BC126" s="238">
        <f t="shared" si="10"/>
        <v>121</v>
      </c>
    </row>
    <row r="127" spans="1:55" s="307" customFormat="1" ht="84.95" customHeight="1">
      <c r="A127" s="238">
        <v>122</v>
      </c>
      <c r="B127" s="237"/>
      <c r="C127" s="297" t="str">
        <f t="shared" si="7"/>
        <v/>
      </c>
      <c r="D127" s="239" t="str">
        <f>IFERROR(VLOOKUP($B127,職名・負担経費・単価!$A$2:$B$8,2,FALSE),"")</f>
        <v/>
      </c>
      <c r="E127" s="316"/>
      <c r="F127" s="316"/>
      <c r="G127" s="316"/>
      <c r="H127" s="294" t="str">
        <f>IFERROR(VLOOKUP($F127,部局名称!$D$1:$E$35,2,0),"")</f>
        <v/>
      </c>
      <c r="I127" s="282" t="str">
        <f>IFERROR(VLOOKUP($G127,部局名称!I:J,2,FALSE),"")</f>
        <v/>
      </c>
      <c r="J127" s="298"/>
      <c r="K127" s="299"/>
      <c r="L127" s="300"/>
      <c r="M127" s="241"/>
      <c r="N127" s="240"/>
      <c r="O127" s="242"/>
      <c r="P127" s="301"/>
      <c r="Q127" s="302"/>
      <c r="R127" s="242"/>
      <c r="S127" s="344"/>
      <c r="T127" s="249"/>
      <c r="U127" s="249"/>
      <c r="V127" s="242"/>
      <c r="W127" s="243" t="str">
        <f ca="1">IF($V127="未定","",IFERROR(VLOOKUP($V127,負担経費:経費コード,2,0),""))</f>
        <v/>
      </c>
      <c r="X127" s="303"/>
      <c r="Y127" s="303"/>
      <c r="Z127" s="297" t="str">
        <f t="shared" si="8"/>
        <v/>
      </c>
      <c r="AA127" s="249"/>
      <c r="AB127" s="249"/>
      <c r="AC127" s="249"/>
      <c r="AD127" s="249"/>
      <c r="AE127" s="249"/>
      <c r="AF127" s="249"/>
      <c r="AG127" s="249"/>
      <c r="AH127" s="249"/>
      <c r="AI127" s="249"/>
      <c r="AJ127" s="249"/>
      <c r="AK127" s="249"/>
      <c r="AL127" s="249"/>
      <c r="AM127" s="304">
        <f t="shared" si="9"/>
        <v>0</v>
      </c>
      <c r="AN127" s="305"/>
      <c r="AO127" s="304" t="str">
        <f>IFERROR(VLOOKUP($AN127,国籍等!$D$2:$E$202,2,1),"001")</f>
        <v>001</v>
      </c>
      <c r="AP127" s="305"/>
      <c r="AQ127" s="304" t="str">
        <f>IFERROR(VLOOKUP($AP127,国籍等!$A$2:$B$13,2,0),"")</f>
        <v/>
      </c>
      <c r="AR127" s="251"/>
      <c r="AS127" s="251"/>
      <c r="AT127" s="305"/>
      <c r="AU127" s="242"/>
      <c r="AV127" s="242"/>
      <c r="AW127" s="242"/>
      <c r="AX127" s="242"/>
      <c r="AY127" s="242"/>
      <c r="AZ127" s="242"/>
      <c r="BA127" s="242"/>
      <c r="BB127" s="296"/>
      <c r="BC127" s="238">
        <f t="shared" si="10"/>
        <v>122</v>
      </c>
    </row>
    <row r="128" spans="1:55" s="307" customFormat="1" ht="84.95" customHeight="1">
      <c r="A128" s="238">
        <v>123</v>
      </c>
      <c r="B128" s="237"/>
      <c r="C128" s="297" t="str">
        <f t="shared" si="7"/>
        <v/>
      </c>
      <c r="D128" s="239" t="str">
        <f>IFERROR(VLOOKUP($B128,職名・負担経費・単価!$A$2:$B$8,2,FALSE),"")</f>
        <v/>
      </c>
      <c r="E128" s="316"/>
      <c r="F128" s="316"/>
      <c r="G128" s="316"/>
      <c r="H128" s="294" t="str">
        <f>IFERROR(VLOOKUP($F128,部局名称!$D$1:$E$35,2,0),"")</f>
        <v/>
      </c>
      <c r="I128" s="282" t="str">
        <f>IFERROR(VLOOKUP($G128,部局名称!I:J,2,FALSE),"")</f>
        <v/>
      </c>
      <c r="J128" s="298"/>
      <c r="K128" s="299"/>
      <c r="L128" s="300"/>
      <c r="M128" s="241"/>
      <c r="N128" s="240"/>
      <c r="O128" s="242"/>
      <c r="P128" s="301"/>
      <c r="Q128" s="302"/>
      <c r="R128" s="242"/>
      <c r="S128" s="344"/>
      <c r="T128" s="249"/>
      <c r="U128" s="249"/>
      <c r="V128" s="242"/>
      <c r="W128" s="243" t="str">
        <f ca="1">IF($V128="未定","",IFERROR(VLOOKUP($V128,負担経費:経費コード,2,0),""))</f>
        <v/>
      </c>
      <c r="X128" s="303"/>
      <c r="Y128" s="303"/>
      <c r="Z128" s="297" t="str">
        <f t="shared" si="8"/>
        <v/>
      </c>
      <c r="AA128" s="249"/>
      <c r="AB128" s="249"/>
      <c r="AC128" s="249"/>
      <c r="AD128" s="249"/>
      <c r="AE128" s="249"/>
      <c r="AF128" s="249"/>
      <c r="AG128" s="249"/>
      <c r="AH128" s="249"/>
      <c r="AI128" s="249"/>
      <c r="AJ128" s="249"/>
      <c r="AK128" s="249"/>
      <c r="AL128" s="249"/>
      <c r="AM128" s="304">
        <f t="shared" si="9"/>
        <v>0</v>
      </c>
      <c r="AN128" s="305"/>
      <c r="AO128" s="304" t="str">
        <f>IFERROR(VLOOKUP($AN128,国籍等!$D$2:$E$202,2,1),"001")</f>
        <v>001</v>
      </c>
      <c r="AP128" s="305"/>
      <c r="AQ128" s="304" t="str">
        <f>IFERROR(VLOOKUP($AP128,国籍等!$A$2:$B$13,2,0),"")</f>
        <v/>
      </c>
      <c r="AR128" s="251"/>
      <c r="AS128" s="251"/>
      <c r="AT128" s="305"/>
      <c r="AU128" s="242"/>
      <c r="AV128" s="242"/>
      <c r="AW128" s="242"/>
      <c r="AX128" s="242"/>
      <c r="AY128" s="242"/>
      <c r="AZ128" s="242"/>
      <c r="BA128" s="242"/>
      <c r="BB128" s="296"/>
      <c r="BC128" s="238">
        <f t="shared" si="10"/>
        <v>123</v>
      </c>
    </row>
    <row r="129" spans="1:55" s="307" customFormat="1" ht="84.95" customHeight="1">
      <c r="A129" s="238">
        <v>124</v>
      </c>
      <c r="B129" s="237"/>
      <c r="C129" s="297" t="str">
        <f t="shared" si="7"/>
        <v/>
      </c>
      <c r="D129" s="239" t="str">
        <f>IFERROR(VLOOKUP($B129,職名・負担経費・単価!$A$2:$B$8,2,FALSE),"")</f>
        <v/>
      </c>
      <c r="E129" s="316"/>
      <c r="F129" s="316"/>
      <c r="G129" s="316"/>
      <c r="H129" s="294" t="str">
        <f>IFERROR(VLOOKUP($F129,部局名称!$D$1:$E$35,2,0),"")</f>
        <v/>
      </c>
      <c r="I129" s="282" t="str">
        <f>IFERROR(VLOOKUP($G129,部局名称!I:J,2,FALSE),"")</f>
        <v/>
      </c>
      <c r="J129" s="298"/>
      <c r="K129" s="299"/>
      <c r="L129" s="300"/>
      <c r="M129" s="241"/>
      <c r="N129" s="240"/>
      <c r="O129" s="242"/>
      <c r="P129" s="301"/>
      <c r="Q129" s="302"/>
      <c r="R129" s="242"/>
      <c r="S129" s="344"/>
      <c r="T129" s="249"/>
      <c r="U129" s="249"/>
      <c r="V129" s="242"/>
      <c r="W129" s="243" t="str">
        <f ca="1">IF($V129="未定","",IFERROR(VLOOKUP($V129,負担経費:経費コード,2,0),""))</f>
        <v/>
      </c>
      <c r="X129" s="303"/>
      <c r="Y129" s="303"/>
      <c r="Z129" s="297" t="str">
        <f t="shared" si="8"/>
        <v/>
      </c>
      <c r="AA129" s="249"/>
      <c r="AB129" s="249"/>
      <c r="AC129" s="249"/>
      <c r="AD129" s="249"/>
      <c r="AE129" s="249"/>
      <c r="AF129" s="249"/>
      <c r="AG129" s="249"/>
      <c r="AH129" s="249"/>
      <c r="AI129" s="249"/>
      <c r="AJ129" s="249"/>
      <c r="AK129" s="249"/>
      <c r="AL129" s="249"/>
      <c r="AM129" s="304">
        <f t="shared" si="9"/>
        <v>0</v>
      </c>
      <c r="AN129" s="305"/>
      <c r="AO129" s="304" t="str">
        <f>IFERROR(VLOOKUP($AN129,国籍等!$D$2:$E$202,2,1),"001")</f>
        <v>001</v>
      </c>
      <c r="AP129" s="305"/>
      <c r="AQ129" s="304" t="str">
        <f>IFERROR(VLOOKUP($AP129,国籍等!$A$2:$B$13,2,0),"")</f>
        <v/>
      </c>
      <c r="AR129" s="251"/>
      <c r="AS129" s="251"/>
      <c r="AT129" s="305"/>
      <c r="AU129" s="242"/>
      <c r="AV129" s="242"/>
      <c r="AW129" s="242"/>
      <c r="AX129" s="242"/>
      <c r="AY129" s="242"/>
      <c r="AZ129" s="242"/>
      <c r="BA129" s="242"/>
      <c r="BB129" s="296"/>
      <c r="BC129" s="238">
        <f t="shared" si="10"/>
        <v>124</v>
      </c>
    </row>
    <row r="130" spans="1:55" s="307" customFormat="1" ht="84.95" customHeight="1">
      <c r="A130" s="238">
        <v>125</v>
      </c>
      <c r="B130" s="237"/>
      <c r="C130" s="297" t="str">
        <f t="shared" si="7"/>
        <v/>
      </c>
      <c r="D130" s="239" t="str">
        <f>IFERROR(VLOOKUP($B130,職名・負担経費・単価!$A$2:$B$8,2,FALSE),"")</f>
        <v/>
      </c>
      <c r="E130" s="316"/>
      <c r="F130" s="316"/>
      <c r="G130" s="316"/>
      <c r="H130" s="294" t="str">
        <f>IFERROR(VLOOKUP($F130,部局名称!$D$1:$E$35,2,0),"")</f>
        <v/>
      </c>
      <c r="I130" s="282" t="str">
        <f>IFERROR(VLOOKUP($G130,部局名称!I:J,2,FALSE),"")</f>
        <v/>
      </c>
      <c r="J130" s="298"/>
      <c r="K130" s="299"/>
      <c r="L130" s="300"/>
      <c r="M130" s="241"/>
      <c r="N130" s="240"/>
      <c r="O130" s="242"/>
      <c r="P130" s="301"/>
      <c r="Q130" s="302"/>
      <c r="R130" s="242"/>
      <c r="S130" s="344"/>
      <c r="T130" s="249"/>
      <c r="U130" s="249"/>
      <c r="V130" s="242"/>
      <c r="W130" s="243" t="str">
        <f ca="1">IF($V130="未定","",IFERROR(VLOOKUP($V130,負担経費:経費コード,2,0),""))</f>
        <v/>
      </c>
      <c r="X130" s="303"/>
      <c r="Y130" s="303"/>
      <c r="Z130" s="297" t="str">
        <f t="shared" si="8"/>
        <v/>
      </c>
      <c r="AA130" s="249"/>
      <c r="AB130" s="249"/>
      <c r="AC130" s="249"/>
      <c r="AD130" s="249"/>
      <c r="AE130" s="249"/>
      <c r="AF130" s="249"/>
      <c r="AG130" s="249"/>
      <c r="AH130" s="249"/>
      <c r="AI130" s="249"/>
      <c r="AJ130" s="249"/>
      <c r="AK130" s="249"/>
      <c r="AL130" s="249"/>
      <c r="AM130" s="304">
        <f t="shared" si="9"/>
        <v>0</v>
      </c>
      <c r="AN130" s="305"/>
      <c r="AO130" s="304" t="str">
        <f>IFERROR(VLOOKUP($AN130,国籍等!$D$2:$E$202,2,1),"001")</f>
        <v>001</v>
      </c>
      <c r="AP130" s="305"/>
      <c r="AQ130" s="304" t="str">
        <f>IFERROR(VLOOKUP($AP130,国籍等!$A$2:$B$13,2,0),"")</f>
        <v/>
      </c>
      <c r="AR130" s="251"/>
      <c r="AS130" s="251"/>
      <c r="AT130" s="305"/>
      <c r="AU130" s="242"/>
      <c r="AV130" s="242"/>
      <c r="AW130" s="242"/>
      <c r="AX130" s="242"/>
      <c r="AY130" s="242"/>
      <c r="AZ130" s="242"/>
      <c r="BA130" s="242"/>
      <c r="BB130" s="296"/>
      <c r="BC130" s="238">
        <f t="shared" si="10"/>
        <v>125</v>
      </c>
    </row>
    <row r="131" spans="1:55" s="307" customFormat="1" ht="84.95" customHeight="1">
      <c r="A131" s="238">
        <v>126</v>
      </c>
      <c r="B131" s="237"/>
      <c r="C131" s="297" t="str">
        <f t="shared" si="7"/>
        <v/>
      </c>
      <c r="D131" s="239" t="str">
        <f>IFERROR(VLOOKUP($B131,職名・負担経費・単価!$A$2:$B$8,2,FALSE),"")</f>
        <v/>
      </c>
      <c r="E131" s="316"/>
      <c r="F131" s="316"/>
      <c r="G131" s="316"/>
      <c r="H131" s="294" t="str">
        <f>IFERROR(VLOOKUP($F131,部局名称!$D$1:$E$35,2,0),"")</f>
        <v/>
      </c>
      <c r="I131" s="282" t="str">
        <f>IFERROR(VLOOKUP($G131,部局名称!I:J,2,FALSE),"")</f>
        <v/>
      </c>
      <c r="J131" s="298"/>
      <c r="K131" s="299"/>
      <c r="L131" s="300"/>
      <c r="M131" s="241"/>
      <c r="N131" s="240"/>
      <c r="O131" s="242"/>
      <c r="P131" s="301"/>
      <c r="Q131" s="302"/>
      <c r="R131" s="242"/>
      <c r="S131" s="344"/>
      <c r="T131" s="249"/>
      <c r="U131" s="249"/>
      <c r="V131" s="242"/>
      <c r="W131" s="243" t="str">
        <f ca="1">IF($V131="未定","",IFERROR(VLOOKUP($V131,負担経費:経費コード,2,0),""))</f>
        <v/>
      </c>
      <c r="X131" s="303"/>
      <c r="Y131" s="303"/>
      <c r="Z131" s="297" t="str">
        <f t="shared" si="8"/>
        <v/>
      </c>
      <c r="AA131" s="249"/>
      <c r="AB131" s="249"/>
      <c r="AC131" s="249"/>
      <c r="AD131" s="249"/>
      <c r="AE131" s="249"/>
      <c r="AF131" s="249"/>
      <c r="AG131" s="249"/>
      <c r="AH131" s="249"/>
      <c r="AI131" s="249"/>
      <c r="AJ131" s="249"/>
      <c r="AK131" s="249"/>
      <c r="AL131" s="249"/>
      <c r="AM131" s="304">
        <f t="shared" si="9"/>
        <v>0</v>
      </c>
      <c r="AN131" s="305"/>
      <c r="AO131" s="304" t="str">
        <f>IFERROR(VLOOKUP($AN131,国籍等!$D$2:$E$202,2,1),"001")</f>
        <v>001</v>
      </c>
      <c r="AP131" s="305"/>
      <c r="AQ131" s="304" t="str">
        <f>IFERROR(VLOOKUP($AP131,国籍等!$A$2:$B$13,2,0),"")</f>
        <v/>
      </c>
      <c r="AR131" s="251"/>
      <c r="AS131" s="251"/>
      <c r="AT131" s="305"/>
      <c r="AU131" s="242"/>
      <c r="AV131" s="242"/>
      <c r="AW131" s="242"/>
      <c r="AX131" s="242"/>
      <c r="AY131" s="242"/>
      <c r="AZ131" s="242"/>
      <c r="BA131" s="242"/>
      <c r="BB131" s="296"/>
      <c r="BC131" s="238">
        <f t="shared" si="10"/>
        <v>126</v>
      </c>
    </row>
    <row r="132" spans="1:55" s="307" customFormat="1" ht="84.95" customHeight="1">
      <c r="A132" s="238">
        <v>127</v>
      </c>
      <c r="B132" s="237"/>
      <c r="C132" s="297" t="str">
        <f t="shared" si="7"/>
        <v/>
      </c>
      <c r="D132" s="239" t="str">
        <f>IFERROR(VLOOKUP($B132,職名・負担経費・単価!$A$2:$B$8,2,FALSE),"")</f>
        <v/>
      </c>
      <c r="E132" s="316"/>
      <c r="F132" s="316"/>
      <c r="G132" s="316"/>
      <c r="H132" s="294" t="str">
        <f>IFERROR(VLOOKUP($F132,部局名称!$D$1:$E$35,2,0),"")</f>
        <v/>
      </c>
      <c r="I132" s="282" t="str">
        <f>IFERROR(VLOOKUP($G132,部局名称!I:J,2,FALSE),"")</f>
        <v/>
      </c>
      <c r="J132" s="298"/>
      <c r="K132" s="299"/>
      <c r="L132" s="300"/>
      <c r="M132" s="241"/>
      <c r="N132" s="240"/>
      <c r="O132" s="242"/>
      <c r="P132" s="301"/>
      <c r="Q132" s="302"/>
      <c r="R132" s="242"/>
      <c r="S132" s="344"/>
      <c r="T132" s="249"/>
      <c r="U132" s="249"/>
      <c r="V132" s="242"/>
      <c r="W132" s="243" t="str">
        <f ca="1">IF($V132="未定","",IFERROR(VLOOKUP($V132,負担経費:経費コード,2,0),""))</f>
        <v/>
      </c>
      <c r="X132" s="303"/>
      <c r="Y132" s="303"/>
      <c r="Z132" s="297" t="str">
        <f t="shared" si="8"/>
        <v/>
      </c>
      <c r="AA132" s="249"/>
      <c r="AB132" s="249"/>
      <c r="AC132" s="249"/>
      <c r="AD132" s="249"/>
      <c r="AE132" s="249"/>
      <c r="AF132" s="249"/>
      <c r="AG132" s="249"/>
      <c r="AH132" s="249"/>
      <c r="AI132" s="249"/>
      <c r="AJ132" s="249"/>
      <c r="AK132" s="249"/>
      <c r="AL132" s="249"/>
      <c r="AM132" s="304">
        <f t="shared" si="9"/>
        <v>0</v>
      </c>
      <c r="AN132" s="305"/>
      <c r="AO132" s="304" t="str">
        <f>IFERROR(VLOOKUP($AN132,国籍等!$D$2:$E$202,2,1),"001")</f>
        <v>001</v>
      </c>
      <c r="AP132" s="305"/>
      <c r="AQ132" s="304" t="str">
        <f>IFERROR(VLOOKUP($AP132,国籍等!$A$2:$B$13,2,0),"")</f>
        <v/>
      </c>
      <c r="AR132" s="251"/>
      <c r="AS132" s="251"/>
      <c r="AT132" s="305"/>
      <c r="AU132" s="242"/>
      <c r="AV132" s="242"/>
      <c r="AW132" s="242"/>
      <c r="AX132" s="242"/>
      <c r="AY132" s="242"/>
      <c r="AZ132" s="242"/>
      <c r="BA132" s="242"/>
      <c r="BB132" s="296"/>
      <c r="BC132" s="238">
        <f t="shared" ref="BC132:BC140" si="11">A132</f>
        <v>127</v>
      </c>
    </row>
    <row r="133" spans="1:55" s="307" customFormat="1" ht="84.95" customHeight="1">
      <c r="A133" s="238">
        <v>128</v>
      </c>
      <c r="B133" s="237"/>
      <c r="C133" s="297" t="str">
        <f t="shared" si="7"/>
        <v/>
      </c>
      <c r="D133" s="239" t="str">
        <f>IFERROR(VLOOKUP($B133,職名・負担経費・単価!$A$2:$B$8,2,FALSE),"")</f>
        <v/>
      </c>
      <c r="E133" s="316"/>
      <c r="F133" s="316"/>
      <c r="G133" s="316"/>
      <c r="H133" s="294" t="str">
        <f>IFERROR(VLOOKUP($F133,部局名称!$D$1:$E$35,2,0),"")</f>
        <v/>
      </c>
      <c r="I133" s="282" t="str">
        <f>IFERROR(VLOOKUP($G133,部局名称!I:J,2,FALSE),"")</f>
        <v/>
      </c>
      <c r="J133" s="298"/>
      <c r="K133" s="299"/>
      <c r="L133" s="300"/>
      <c r="M133" s="241"/>
      <c r="N133" s="240"/>
      <c r="O133" s="242"/>
      <c r="P133" s="301"/>
      <c r="Q133" s="302"/>
      <c r="R133" s="242"/>
      <c r="S133" s="344"/>
      <c r="T133" s="249"/>
      <c r="U133" s="249"/>
      <c r="V133" s="242"/>
      <c r="W133" s="243" t="str">
        <f ca="1">IF($V133="未定","",IFERROR(VLOOKUP($V133,負担経費:経費コード,2,0),""))</f>
        <v/>
      </c>
      <c r="X133" s="303"/>
      <c r="Y133" s="303"/>
      <c r="Z133" s="297" t="str">
        <f t="shared" si="8"/>
        <v/>
      </c>
      <c r="AA133" s="249"/>
      <c r="AB133" s="249"/>
      <c r="AC133" s="249"/>
      <c r="AD133" s="249"/>
      <c r="AE133" s="249"/>
      <c r="AF133" s="249"/>
      <c r="AG133" s="249"/>
      <c r="AH133" s="249"/>
      <c r="AI133" s="249"/>
      <c r="AJ133" s="249"/>
      <c r="AK133" s="249"/>
      <c r="AL133" s="249"/>
      <c r="AM133" s="304">
        <f t="shared" si="9"/>
        <v>0</v>
      </c>
      <c r="AN133" s="305"/>
      <c r="AO133" s="304" t="str">
        <f>IFERROR(VLOOKUP($AN133,国籍等!$D$2:$E$202,2,1),"001")</f>
        <v>001</v>
      </c>
      <c r="AP133" s="305"/>
      <c r="AQ133" s="304" t="str">
        <f>IFERROR(VLOOKUP($AP133,国籍等!$A$2:$B$13,2,0),"")</f>
        <v/>
      </c>
      <c r="AR133" s="251"/>
      <c r="AS133" s="251"/>
      <c r="AT133" s="305"/>
      <c r="AU133" s="242"/>
      <c r="AV133" s="242"/>
      <c r="AW133" s="242"/>
      <c r="AX133" s="242"/>
      <c r="AY133" s="242"/>
      <c r="AZ133" s="242"/>
      <c r="BA133" s="242"/>
      <c r="BB133" s="296"/>
      <c r="BC133" s="238">
        <f t="shared" si="11"/>
        <v>128</v>
      </c>
    </row>
    <row r="134" spans="1:55" s="307" customFormat="1" ht="84.95" customHeight="1">
      <c r="A134" s="238">
        <v>129</v>
      </c>
      <c r="B134" s="237"/>
      <c r="C134" s="297" t="str">
        <f t="shared" ref="C134:C155" si="12">IF(B134="","","理工学系")</f>
        <v/>
      </c>
      <c r="D134" s="239" t="str">
        <f>IFERROR(VLOOKUP($B134,職名・負担経費・単価!$A$2:$B$8,2,FALSE),"")</f>
        <v/>
      </c>
      <c r="E134" s="316"/>
      <c r="F134" s="316"/>
      <c r="G134" s="316"/>
      <c r="H134" s="294" t="str">
        <f>IFERROR(VLOOKUP($F134,部局名称!$D$1:$E$35,2,0),"")</f>
        <v/>
      </c>
      <c r="I134" s="282" t="str">
        <f>IFERROR(VLOOKUP($G134,部局名称!I:J,2,FALSE),"")</f>
        <v/>
      </c>
      <c r="J134" s="298"/>
      <c r="K134" s="299"/>
      <c r="L134" s="300"/>
      <c r="M134" s="241"/>
      <c r="N134" s="240"/>
      <c r="O134" s="242"/>
      <c r="P134" s="301"/>
      <c r="Q134" s="302"/>
      <c r="R134" s="242"/>
      <c r="S134" s="344"/>
      <c r="T134" s="249"/>
      <c r="U134" s="249"/>
      <c r="V134" s="242"/>
      <c r="W134" s="243" t="str">
        <f ca="1">IF($V134="未定","",IFERROR(VLOOKUP($V134,負担経費:経費コード,2,0),""))</f>
        <v/>
      </c>
      <c r="X134" s="303"/>
      <c r="Y134" s="303"/>
      <c r="Z134" s="297" t="str">
        <f t="shared" si="8"/>
        <v/>
      </c>
      <c r="AA134" s="249"/>
      <c r="AB134" s="249"/>
      <c r="AC134" s="249"/>
      <c r="AD134" s="249"/>
      <c r="AE134" s="249"/>
      <c r="AF134" s="249"/>
      <c r="AG134" s="249"/>
      <c r="AH134" s="249"/>
      <c r="AI134" s="249"/>
      <c r="AJ134" s="249"/>
      <c r="AK134" s="249"/>
      <c r="AL134" s="249"/>
      <c r="AM134" s="304">
        <f t="shared" si="9"/>
        <v>0</v>
      </c>
      <c r="AN134" s="305"/>
      <c r="AO134" s="304" t="str">
        <f>IFERROR(VLOOKUP($AN134,国籍等!$D$2:$E$202,2,1),"001")</f>
        <v>001</v>
      </c>
      <c r="AP134" s="305"/>
      <c r="AQ134" s="304" t="str">
        <f>IFERROR(VLOOKUP($AP134,国籍等!$A$2:$B$13,2,0),"")</f>
        <v/>
      </c>
      <c r="AR134" s="251"/>
      <c r="AS134" s="251"/>
      <c r="AT134" s="305"/>
      <c r="AU134" s="242"/>
      <c r="AV134" s="242"/>
      <c r="AW134" s="242"/>
      <c r="AX134" s="242"/>
      <c r="AY134" s="242"/>
      <c r="AZ134" s="242"/>
      <c r="BA134" s="242"/>
      <c r="BB134" s="296"/>
      <c r="BC134" s="238">
        <f t="shared" si="11"/>
        <v>129</v>
      </c>
    </row>
    <row r="135" spans="1:55" s="307" customFormat="1" ht="84.95" customHeight="1">
      <c r="A135" s="238">
        <v>130</v>
      </c>
      <c r="B135" s="237"/>
      <c r="C135" s="297" t="str">
        <f t="shared" si="12"/>
        <v/>
      </c>
      <c r="D135" s="239" t="str">
        <f>IFERROR(VLOOKUP($B135,職名・負担経費・単価!$A$2:$B$8,2,FALSE),"")</f>
        <v/>
      </c>
      <c r="E135" s="316"/>
      <c r="F135" s="316"/>
      <c r="G135" s="316"/>
      <c r="H135" s="294" t="str">
        <f>IFERROR(VLOOKUP($F135,部局名称!$D$1:$E$35,2,0),"")</f>
        <v/>
      </c>
      <c r="I135" s="282" t="str">
        <f>IFERROR(VLOOKUP($G135,部局名称!I:J,2,FALSE),"")</f>
        <v/>
      </c>
      <c r="J135" s="298"/>
      <c r="K135" s="299"/>
      <c r="L135" s="300"/>
      <c r="M135" s="241"/>
      <c r="N135" s="240"/>
      <c r="O135" s="242"/>
      <c r="P135" s="301"/>
      <c r="Q135" s="302"/>
      <c r="R135" s="242"/>
      <c r="S135" s="344"/>
      <c r="T135" s="249"/>
      <c r="U135" s="249"/>
      <c r="V135" s="242"/>
      <c r="W135" s="243" t="str">
        <f ca="1">IF($V135="未定","",IFERROR(VLOOKUP($V135,負担経費:経費コード,2,0),""))</f>
        <v/>
      </c>
      <c r="X135" s="303"/>
      <c r="Y135" s="303"/>
      <c r="Z135" s="297" t="str">
        <f t="shared" ref="Z135:Z155" si="13">IF($X135=$Y135,"",ROUND(DAYS360($X135,$Y135)/30,0)&amp;"ヶ月")</f>
        <v/>
      </c>
      <c r="AA135" s="249"/>
      <c r="AB135" s="249"/>
      <c r="AC135" s="249"/>
      <c r="AD135" s="249"/>
      <c r="AE135" s="249"/>
      <c r="AF135" s="249"/>
      <c r="AG135" s="249"/>
      <c r="AH135" s="249"/>
      <c r="AI135" s="249"/>
      <c r="AJ135" s="249"/>
      <c r="AK135" s="249"/>
      <c r="AL135" s="249"/>
      <c r="AM135" s="304">
        <f t="shared" ref="AM135:AM155" si="14">SUM(AA135:AL135)</f>
        <v>0</v>
      </c>
      <c r="AN135" s="305"/>
      <c r="AO135" s="304" t="str">
        <f>IFERROR(VLOOKUP($AN135,国籍等!$D$2:$E$202,2,1),"001")</f>
        <v>001</v>
      </c>
      <c r="AP135" s="305"/>
      <c r="AQ135" s="304" t="str">
        <f>IFERROR(VLOOKUP($AP135,国籍等!$A$2:$B$13,2,0),"")</f>
        <v/>
      </c>
      <c r="AR135" s="251"/>
      <c r="AS135" s="251"/>
      <c r="AT135" s="305"/>
      <c r="AU135" s="242"/>
      <c r="AV135" s="242"/>
      <c r="AW135" s="242"/>
      <c r="AX135" s="242"/>
      <c r="AY135" s="242"/>
      <c r="AZ135" s="242"/>
      <c r="BA135" s="242"/>
      <c r="BB135" s="296"/>
      <c r="BC135" s="238">
        <f t="shared" si="11"/>
        <v>130</v>
      </c>
    </row>
    <row r="136" spans="1:55" s="307" customFormat="1" ht="84.95" customHeight="1">
      <c r="A136" s="238">
        <v>131</v>
      </c>
      <c r="B136" s="237"/>
      <c r="C136" s="297" t="str">
        <f t="shared" si="12"/>
        <v/>
      </c>
      <c r="D136" s="239" t="str">
        <f>IFERROR(VLOOKUP($B136,職名・負担経費・単価!$A$2:$B$8,2,FALSE),"")</f>
        <v/>
      </c>
      <c r="E136" s="316"/>
      <c r="F136" s="316"/>
      <c r="G136" s="316"/>
      <c r="H136" s="294" t="str">
        <f>IFERROR(VLOOKUP($F136,部局名称!$D$1:$E$35,2,0),"")</f>
        <v/>
      </c>
      <c r="I136" s="282" t="str">
        <f>IFERROR(VLOOKUP($G136,部局名称!I:J,2,FALSE),"")</f>
        <v/>
      </c>
      <c r="J136" s="298"/>
      <c r="K136" s="299"/>
      <c r="L136" s="300"/>
      <c r="M136" s="241"/>
      <c r="N136" s="240"/>
      <c r="O136" s="242"/>
      <c r="P136" s="301"/>
      <c r="Q136" s="302"/>
      <c r="R136" s="242"/>
      <c r="S136" s="344"/>
      <c r="T136" s="249"/>
      <c r="U136" s="249"/>
      <c r="V136" s="242"/>
      <c r="W136" s="243" t="str">
        <f ca="1">IF($V136="未定","",IFERROR(VLOOKUP($V136,負担経費:経費コード,2,0),""))</f>
        <v/>
      </c>
      <c r="X136" s="303"/>
      <c r="Y136" s="303"/>
      <c r="Z136" s="297" t="str">
        <f t="shared" si="13"/>
        <v/>
      </c>
      <c r="AA136" s="249"/>
      <c r="AB136" s="249"/>
      <c r="AC136" s="249"/>
      <c r="AD136" s="249"/>
      <c r="AE136" s="249"/>
      <c r="AF136" s="249"/>
      <c r="AG136" s="249"/>
      <c r="AH136" s="249"/>
      <c r="AI136" s="249"/>
      <c r="AJ136" s="249"/>
      <c r="AK136" s="249"/>
      <c r="AL136" s="249"/>
      <c r="AM136" s="304">
        <f t="shared" si="14"/>
        <v>0</v>
      </c>
      <c r="AN136" s="305"/>
      <c r="AO136" s="304" t="str">
        <f>IFERROR(VLOOKUP($AN136,国籍等!$D$2:$E$202,2,1),"001")</f>
        <v>001</v>
      </c>
      <c r="AP136" s="305"/>
      <c r="AQ136" s="304" t="str">
        <f>IFERROR(VLOOKUP($AP136,国籍等!$A$2:$B$13,2,0),"")</f>
        <v/>
      </c>
      <c r="AR136" s="251"/>
      <c r="AS136" s="251"/>
      <c r="AT136" s="305"/>
      <c r="AU136" s="242"/>
      <c r="AV136" s="242"/>
      <c r="AW136" s="242"/>
      <c r="AX136" s="242"/>
      <c r="AY136" s="242"/>
      <c r="AZ136" s="242"/>
      <c r="BA136" s="242"/>
      <c r="BB136" s="296"/>
      <c r="BC136" s="238">
        <f t="shared" si="11"/>
        <v>131</v>
      </c>
    </row>
    <row r="137" spans="1:55" s="307" customFormat="1" ht="84.95" customHeight="1">
      <c r="A137" s="238">
        <v>132</v>
      </c>
      <c r="B137" s="237"/>
      <c r="C137" s="297" t="str">
        <f t="shared" si="12"/>
        <v/>
      </c>
      <c r="D137" s="239" t="str">
        <f>IFERROR(VLOOKUP($B137,職名・負担経費・単価!$A$2:$B$8,2,FALSE),"")</f>
        <v/>
      </c>
      <c r="E137" s="316"/>
      <c r="F137" s="316"/>
      <c r="G137" s="316"/>
      <c r="H137" s="294" t="str">
        <f>IFERROR(VLOOKUP($F137,部局名称!$D$1:$E$35,2,0),"")</f>
        <v/>
      </c>
      <c r="I137" s="282" t="str">
        <f>IFERROR(VLOOKUP($G137,部局名称!I:J,2,FALSE),"")</f>
        <v/>
      </c>
      <c r="J137" s="298"/>
      <c r="K137" s="299"/>
      <c r="L137" s="300"/>
      <c r="M137" s="241"/>
      <c r="N137" s="240"/>
      <c r="O137" s="242"/>
      <c r="P137" s="301"/>
      <c r="Q137" s="302"/>
      <c r="R137" s="242"/>
      <c r="S137" s="344"/>
      <c r="T137" s="249"/>
      <c r="U137" s="249"/>
      <c r="V137" s="242"/>
      <c r="W137" s="243" t="str">
        <f ca="1">IF($V137="未定","",IFERROR(VLOOKUP($V137,負担経費:経費コード,2,0),""))</f>
        <v/>
      </c>
      <c r="X137" s="303"/>
      <c r="Y137" s="303"/>
      <c r="Z137" s="297" t="str">
        <f t="shared" si="13"/>
        <v/>
      </c>
      <c r="AA137" s="249"/>
      <c r="AB137" s="249"/>
      <c r="AC137" s="249"/>
      <c r="AD137" s="249"/>
      <c r="AE137" s="249"/>
      <c r="AF137" s="249"/>
      <c r="AG137" s="249"/>
      <c r="AH137" s="249"/>
      <c r="AI137" s="249"/>
      <c r="AJ137" s="249"/>
      <c r="AK137" s="249"/>
      <c r="AL137" s="249"/>
      <c r="AM137" s="304">
        <f t="shared" si="14"/>
        <v>0</v>
      </c>
      <c r="AN137" s="305"/>
      <c r="AO137" s="304" t="str">
        <f>IFERROR(VLOOKUP($AN137,国籍等!$D$2:$E$202,2,1),"001")</f>
        <v>001</v>
      </c>
      <c r="AP137" s="305"/>
      <c r="AQ137" s="304" t="str">
        <f>IFERROR(VLOOKUP($AP137,国籍等!$A$2:$B$13,2,0),"")</f>
        <v/>
      </c>
      <c r="AR137" s="251"/>
      <c r="AS137" s="251"/>
      <c r="AT137" s="305"/>
      <c r="AU137" s="242"/>
      <c r="AV137" s="242"/>
      <c r="AW137" s="242"/>
      <c r="AX137" s="242"/>
      <c r="AY137" s="242"/>
      <c r="AZ137" s="242"/>
      <c r="BA137" s="242"/>
      <c r="BB137" s="296"/>
      <c r="BC137" s="238">
        <f t="shared" si="11"/>
        <v>132</v>
      </c>
    </row>
    <row r="138" spans="1:55" s="307" customFormat="1" ht="84.95" customHeight="1">
      <c r="A138" s="238">
        <v>133</v>
      </c>
      <c r="B138" s="237"/>
      <c r="C138" s="297" t="str">
        <f t="shared" si="12"/>
        <v/>
      </c>
      <c r="D138" s="239" t="str">
        <f>IFERROR(VLOOKUP($B138,職名・負担経費・単価!$A$2:$B$8,2,FALSE),"")</f>
        <v/>
      </c>
      <c r="E138" s="316"/>
      <c r="F138" s="316"/>
      <c r="G138" s="316"/>
      <c r="H138" s="294" t="str">
        <f>IFERROR(VLOOKUP($F138,部局名称!$D$1:$E$35,2,0),"")</f>
        <v/>
      </c>
      <c r="I138" s="282" t="str">
        <f>IFERROR(VLOOKUP($G138,部局名称!I:J,2,FALSE),"")</f>
        <v/>
      </c>
      <c r="J138" s="298"/>
      <c r="K138" s="299"/>
      <c r="L138" s="300"/>
      <c r="M138" s="241"/>
      <c r="N138" s="240"/>
      <c r="O138" s="242"/>
      <c r="P138" s="301"/>
      <c r="Q138" s="302"/>
      <c r="R138" s="242"/>
      <c r="S138" s="344"/>
      <c r="T138" s="249"/>
      <c r="U138" s="249"/>
      <c r="V138" s="242"/>
      <c r="W138" s="243" t="str">
        <f ca="1">IF($V138="未定","",IFERROR(VLOOKUP($V138,負担経費:経費コード,2,0),""))</f>
        <v/>
      </c>
      <c r="X138" s="303"/>
      <c r="Y138" s="303"/>
      <c r="Z138" s="297" t="str">
        <f t="shared" si="13"/>
        <v/>
      </c>
      <c r="AA138" s="249"/>
      <c r="AB138" s="249"/>
      <c r="AC138" s="249"/>
      <c r="AD138" s="249"/>
      <c r="AE138" s="249"/>
      <c r="AF138" s="249"/>
      <c r="AG138" s="249"/>
      <c r="AH138" s="249"/>
      <c r="AI138" s="249"/>
      <c r="AJ138" s="249"/>
      <c r="AK138" s="249"/>
      <c r="AL138" s="249"/>
      <c r="AM138" s="304">
        <f t="shared" si="14"/>
        <v>0</v>
      </c>
      <c r="AN138" s="305"/>
      <c r="AO138" s="304" t="str">
        <f>IFERROR(VLOOKUP($AN138,国籍等!$D$2:$E$202,2,1),"001")</f>
        <v>001</v>
      </c>
      <c r="AP138" s="305"/>
      <c r="AQ138" s="304" t="str">
        <f>IFERROR(VLOOKUP($AP138,国籍等!$A$2:$B$13,2,0),"")</f>
        <v/>
      </c>
      <c r="AR138" s="251"/>
      <c r="AS138" s="251"/>
      <c r="AT138" s="305"/>
      <c r="AU138" s="242"/>
      <c r="AV138" s="242"/>
      <c r="AW138" s="242"/>
      <c r="AX138" s="242"/>
      <c r="AY138" s="242"/>
      <c r="AZ138" s="242"/>
      <c r="BA138" s="242"/>
      <c r="BB138" s="296"/>
      <c r="BC138" s="238">
        <f t="shared" si="11"/>
        <v>133</v>
      </c>
    </row>
    <row r="139" spans="1:55" s="307" customFormat="1" ht="84.95" customHeight="1">
      <c r="A139" s="238">
        <v>134</v>
      </c>
      <c r="B139" s="237"/>
      <c r="C139" s="297" t="str">
        <f t="shared" si="12"/>
        <v/>
      </c>
      <c r="D139" s="239" t="str">
        <f>IFERROR(VLOOKUP($B139,職名・負担経費・単価!$A$2:$B$8,2,FALSE),"")</f>
        <v/>
      </c>
      <c r="E139" s="316"/>
      <c r="F139" s="316"/>
      <c r="G139" s="316"/>
      <c r="H139" s="294" t="str">
        <f>IFERROR(VLOOKUP($F139,部局名称!$D$1:$E$35,2,0),"")</f>
        <v/>
      </c>
      <c r="I139" s="282" t="str">
        <f>IFERROR(VLOOKUP($G139,部局名称!I:J,2,FALSE),"")</f>
        <v/>
      </c>
      <c r="J139" s="298"/>
      <c r="K139" s="299"/>
      <c r="L139" s="300"/>
      <c r="M139" s="241"/>
      <c r="N139" s="240"/>
      <c r="O139" s="242"/>
      <c r="P139" s="301"/>
      <c r="Q139" s="302"/>
      <c r="R139" s="242"/>
      <c r="S139" s="344"/>
      <c r="T139" s="249"/>
      <c r="U139" s="249"/>
      <c r="V139" s="242"/>
      <c r="W139" s="243" t="str">
        <f ca="1">IF($V139="未定","",IFERROR(VLOOKUP($V139,負担経費:経費コード,2,0),""))</f>
        <v/>
      </c>
      <c r="X139" s="303"/>
      <c r="Y139" s="303"/>
      <c r="Z139" s="297" t="str">
        <f t="shared" si="13"/>
        <v/>
      </c>
      <c r="AA139" s="249"/>
      <c r="AB139" s="249"/>
      <c r="AC139" s="249"/>
      <c r="AD139" s="249"/>
      <c r="AE139" s="249"/>
      <c r="AF139" s="249"/>
      <c r="AG139" s="249"/>
      <c r="AH139" s="249"/>
      <c r="AI139" s="249"/>
      <c r="AJ139" s="249"/>
      <c r="AK139" s="249"/>
      <c r="AL139" s="249"/>
      <c r="AM139" s="304">
        <f t="shared" si="14"/>
        <v>0</v>
      </c>
      <c r="AN139" s="305"/>
      <c r="AO139" s="304" t="str">
        <f>IFERROR(VLOOKUP($AN139,国籍等!$D$2:$E$202,2,1),"001")</f>
        <v>001</v>
      </c>
      <c r="AP139" s="305"/>
      <c r="AQ139" s="304" t="str">
        <f>IFERROR(VLOOKUP($AP139,国籍等!$A$2:$B$13,2,0),"")</f>
        <v/>
      </c>
      <c r="AR139" s="251"/>
      <c r="AS139" s="251"/>
      <c r="AT139" s="305"/>
      <c r="AU139" s="242"/>
      <c r="AV139" s="242"/>
      <c r="AW139" s="242"/>
      <c r="AX139" s="242"/>
      <c r="AY139" s="242"/>
      <c r="AZ139" s="242"/>
      <c r="BA139" s="242"/>
      <c r="BB139" s="296"/>
      <c r="BC139" s="238">
        <f t="shared" si="11"/>
        <v>134</v>
      </c>
    </row>
    <row r="140" spans="1:55" s="307" customFormat="1" ht="84.95" customHeight="1">
      <c r="A140" s="238">
        <v>135</v>
      </c>
      <c r="B140" s="237"/>
      <c r="C140" s="297" t="str">
        <f t="shared" si="12"/>
        <v/>
      </c>
      <c r="D140" s="239" t="str">
        <f>IFERROR(VLOOKUP($B140,職名・負担経費・単価!$A$2:$B$8,2,FALSE),"")</f>
        <v/>
      </c>
      <c r="E140" s="316"/>
      <c r="F140" s="316"/>
      <c r="G140" s="316"/>
      <c r="H140" s="294" t="str">
        <f>IFERROR(VLOOKUP($F140,部局名称!$D$1:$E$35,2,0),"")</f>
        <v/>
      </c>
      <c r="I140" s="282" t="str">
        <f>IFERROR(VLOOKUP($G140,部局名称!I:J,2,FALSE),"")</f>
        <v/>
      </c>
      <c r="J140" s="298"/>
      <c r="K140" s="299"/>
      <c r="L140" s="300"/>
      <c r="M140" s="241"/>
      <c r="N140" s="240"/>
      <c r="O140" s="242"/>
      <c r="P140" s="301"/>
      <c r="Q140" s="302"/>
      <c r="R140" s="242"/>
      <c r="S140" s="344"/>
      <c r="T140" s="249"/>
      <c r="U140" s="249"/>
      <c r="V140" s="242"/>
      <c r="W140" s="243" t="str">
        <f ca="1">IF($V140="未定","",IFERROR(VLOOKUP($V140,負担経費:経費コード,2,0),""))</f>
        <v/>
      </c>
      <c r="X140" s="303"/>
      <c r="Y140" s="303"/>
      <c r="Z140" s="297" t="str">
        <f t="shared" si="13"/>
        <v/>
      </c>
      <c r="AA140" s="249"/>
      <c r="AB140" s="249"/>
      <c r="AC140" s="249"/>
      <c r="AD140" s="249"/>
      <c r="AE140" s="249"/>
      <c r="AF140" s="249"/>
      <c r="AG140" s="249"/>
      <c r="AH140" s="249"/>
      <c r="AI140" s="249"/>
      <c r="AJ140" s="249"/>
      <c r="AK140" s="249"/>
      <c r="AL140" s="249"/>
      <c r="AM140" s="304">
        <f t="shared" si="14"/>
        <v>0</v>
      </c>
      <c r="AN140" s="305"/>
      <c r="AO140" s="304" t="str">
        <f>IFERROR(VLOOKUP($AN140,国籍等!$D$2:$E$202,2,1),"001")</f>
        <v>001</v>
      </c>
      <c r="AP140" s="305"/>
      <c r="AQ140" s="304" t="str">
        <f>IFERROR(VLOOKUP($AP140,国籍等!$A$2:$B$13,2,0),"")</f>
        <v/>
      </c>
      <c r="AR140" s="251"/>
      <c r="AS140" s="251"/>
      <c r="AT140" s="305"/>
      <c r="AU140" s="242"/>
      <c r="AV140" s="242"/>
      <c r="AW140" s="242"/>
      <c r="AX140" s="242"/>
      <c r="AY140" s="242"/>
      <c r="AZ140" s="242"/>
      <c r="BA140" s="242"/>
      <c r="BB140" s="296"/>
      <c r="BC140" s="238">
        <f t="shared" si="11"/>
        <v>135</v>
      </c>
    </row>
    <row r="141" spans="1:55" s="307" customFormat="1" ht="84.95" customHeight="1">
      <c r="A141" s="238">
        <v>136</v>
      </c>
      <c r="B141" s="237"/>
      <c r="C141" s="297" t="str">
        <f t="shared" si="12"/>
        <v/>
      </c>
      <c r="D141" s="239" t="str">
        <f>IFERROR(VLOOKUP($B141,職名・負担経費・単価!$A$2:$B$8,2,FALSE),"")</f>
        <v/>
      </c>
      <c r="E141" s="316"/>
      <c r="F141" s="316"/>
      <c r="G141" s="316"/>
      <c r="H141" s="294" t="str">
        <f>IFERROR(VLOOKUP($F141,部局名称!$D$1:$E$35,2,0),"")</f>
        <v/>
      </c>
      <c r="I141" s="282" t="str">
        <f>IFERROR(VLOOKUP($G141,部局名称!I:J,2,FALSE),"")</f>
        <v/>
      </c>
      <c r="J141" s="298"/>
      <c r="K141" s="299"/>
      <c r="L141" s="300"/>
      <c r="M141" s="241"/>
      <c r="N141" s="240"/>
      <c r="O141" s="242"/>
      <c r="P141" s="301"/>
      <c r="Q141" s="302"/>
      <c r="R141" s="242"/>
      <c r="S141" s="344"/>
      <c r="T141" s="249"/>
      <c r="U141" s="249"/>
      <c r="V141" s="242"/>
      <c r="W141" s="243" t="str">
        <f ca="1">IF($V141="未定","",IFERROR(VLOOKUP($V141,負担経費:経費コード,2,0),""))</f>
        <v/>
      </c>
      <c r="X141" s="303"/>
      <c r="Y141" s="303"/>
      <c r="Z141" s="297" t="str">
        <f t="shared" si="13"/>
        <v/>
      </c>
      <c r="AA141" s="249"/>
      <c r="AB141" s="249"/>
      <c r="AC141" s="249"/>
      <c r="AD141" s="249"/>
      <c r="AE141" s="249"/>
      <c r="AF141" s="249"/>
      <c r="AG141" s="249"/>
      <c r="AH141" s="249"/>
      <c r="AI141" s="249"/>
      <c r="AJ141" s="249"/>
      <c r="AK141" s="249"/>
      <c r="AL141" s="249"/>
      <c r="AM141" s="304">
        <f t="shared" si="14"/>
        <v>0</v>
      </c>
      <c r="AN141" s="305"/>
      <c r="AO141" s="304" t="str">
        <f>IFERROR(VLOOKUP($AN141,国籍等!$D$2:$E$202,2,1),"001")</f>
        <v>001</v>
      </c>
      <c r="AP141" s="305"/>
      <c r="AQ141" s="304" t="str">
        <f>IFERROR(VLOOKUP($AP141,国籍等!$A$2:$B$13,2,0),"")</f>
        <v/>
      </c>
      <c r="AR141" s="251"/>
      <c r="AS141" s="251"/>
      <c r="AT141" s="305"/>
      <c r="AU141" s="242"/>
      <c r="AV141" s="242"/>
      <c r="AW141" s="242"/>
      <c r="AX141" s="242"/>
      <c r="AY141" s="242"/>
      <c r="AZ141" s="242"/>
      <c r="BA141" s="242"/>
      <c r="BB141" s="296"/>
      <c r="BC141" s="238">
        <f t="shared" ref="BC141:BC155" si="15">A141</f>
        <v>136</v>
      </c>
    </row>
    <row r="142" spans="1:55" s="307" customFormat="1" ht="84.95" customHeight="1">
      <c r="A142" s="238">
        <v>137</v>
      </c>
      <c r="B142" s="237"/>
      <c r="C142" s="297" t="str">
        <f t="shared" si="12"/>
        <v/>
      </c>
      <c r="D142" s="239" t="str">
        <f>IFERROR(VLOOKUP($B142,職名・負担経費・単価!$A$2:$B$8,2,FALSE),"")</f>
        <v/>
      </c>
      <c r="E142" s="316"/>
      <c r="F142" s="316"/>
      <c r="G142" s="316"/>
      <c r="H142" s="294" t="str">
        <f>IFERROR(VLOOKUP($F142,部局名称!$D$1:$E$35,2,0),"")</f>
        <v/>
      </c>
      <c r="I142" s="282" t="str">
        <f>IFERROR(VLOOKUP($G142,部局名称!I:J,2,FALSE),"")</f>
        <v/>
      </c>
      <c r="J142" s="298"/>
      <c r="K142" s="299"/>
      <c r="L142" s="300"/>
      <c r="M142" s="241"/>
      <c r="N142" s="240"/>
      <c r="O142" s="242"/>
      <c r="P142" s="301"/>
      <c r="Q142" s="302"/>
      <c r="R142" s="242"/>
      <c r="S142" s="344"/>
      <c r="T142" s="249"/>
      <c r="U142" s="249"/>
      <c r="V142" s="242"/>
      <c r="W142" s="243" t="str">
        <f ca="1">IF($V142="未定","",IFERROR(VLOOKUP($V142,負担経費:経費コード,2,0),""))</f>
        <v/>
      </c>
      <c r="X142" s="303"/>
      <c r="Y142" s="303"/>
      <c r="Z142" s="297" t="str">
        <f t="shared" si="13"/>
        <v/>
      </c>
      <c r="AA142" s="249"/>
      <c r="AB142" s="249"/>
      <c r="AC142" s="249"/>
      <c r="AD142" s="249"/>
      <c r="AE142" s="249"/>
      <c r="AF142" s="249"/>
      <c r="AG142" s="249"/>
      <c r="AH142" s="249"/>
      <c r="AI142" s="249"/>
      <c r="AJ142" s="249"/>
      <c r="AK142" s="249"/>
      <c r="AL142" s="249"/>
      <c r="AM142" s="304">
        <f t="shared" si="14"/>
        <v>0</v>
      </c>
      <c r="AN142" s="305"/>
      <c r="AO142" s="304" t="str">
        <f>IFERROR(VLOOKUP($AN142,国籍等!$D$2:$E$202,2,1),"001")</f>
        <v>001</v>
      </c>
      <c r="AP142" s="305"/>
      <c r="AQ142" s="304" t="str">
        <f>IFERROR(VLOOKUP($AP142,国籍等!$A$2:$B$13,2,0),"")</f>
        <v/>
      </c>
      <c r="AR142" s="251"/>
      <c r="AS142" s="251"/>
      <c r="AT142" s="305"/>
      <c r="AU142" s="242"/>
      <c r="AV142" s="242"/>
      <c r="AW142" s="242"/>
      <c r="AX142" s="242"/>
      <c r="AY142" s="242"/>
      <c r="AZ142" s="242"/>
      <c r="BA142" s="242"/>
      <c r="BB142" s="296"/>
      <c r="BC142" s="238">
        <f t="shared" si="15"/>
        <v>137</v>
      </c>
    </row>
    <row r="143" spans="1:55" s="307" customFormat="1" ht="84.95" customHeight="1">
      <c r="A143" s="238">
        <v>138</v>
      </c>
      <c r="B143" s="237"/>
      <c r="C143" s="297" t="str">
        <f t="shared" si="12"/>
        <v/>
      </c>
      <c r="D143" s="239" t="str">
        <f>IFERROR(VLOOKUP($B143,職名・負担経費・単価!$A$2:$B$8,2,FALSE),"")</f>
        <v/>
      </c>
      <c r="E143" s="316"/>
      <c r="F143" s="316"/>
      <c r="G143" s="316"/>
      <c r="H143" s="294" t="str">
        <f>IFERROR(VLOOKUP($F143,部局名称!$D$1:$E$35,2,0),"")</f>
        <v/>
      </c>
      <c r="I143" s="282" t="str">
        <f>IFERROR(VLOOKUP($G143,部局名称!I:J,2,FALSE),"")</f>
        <v/>
      </c>
      <c r="J143" s="298"/>
      <c r="K143" s="299"/>
      <c r="L143" s="300"/>
      <c r="M143" s="241"/>
      <c r="N143" s="240"/>
      <c r="O143" s="242"/>
      <c r="P143" s="301"/>
      <c r="Q143" s="302"/>
      <c r="R143" s="242"/>
      <c r="S143" s="344"/>
      <c r="T143" s="249"/>
      <c r="U143" s="249"/>
      <c r="V143" s="242"/>
      <c r="W143" s="243" t="str">
        <f ca="1">IF($V143="未定","",IFERROR(VLOOKUP($V143,負担経費:経費コード,2,0),""))</f>
        <v/>
      </c>
      <c r="X143" s="303"/>
      <c r="Y143" s="303"/>
      <c r="Z143" s="297" t="str">
        <f t="shared" si="13"/>
        <v/>
      </c>
      <c r="AA143" s="249"/>
      <c r="AB143" s="249"/>
      <c r="AC143" s="249"/>
      <c r="AD143" s="249"/>
      <c r="AE143" s="249"/>
      <c r="AF143" s="249"/>
      <c r="AG143" s="249"/>
      <c r="AH143" s="249"/>
      <c r="AI143" s="249"/>
      <c r="AJ143" s="249"/>
      <c r="AK143" s="249"/>
      <c r="AL143" s="249"/>
      <c r="AM143" s="304">
        <f t="shared" si="14"/>
        <v>0</v>
      </c>
      <c r="AN143" s="305"/>
      <c r="AO143" s="304" t="str">
        <f>IFERROR(VLOOKUP($AN143,国籍等!$D$2:$E$202,2,1),"001")</f>
        <v>001</v>
      </c>
      <c r="AP143" s="305"/>
      <c r="AQ143" s="304" t="str">
        <f>IFERROR(VLOOKUP($AP143,国籍等!$A$2:$B$13,2,0),"")</f>
        <v/>
      </c>
      <c r="AR143" s="251"/>
      <c r="AS143" s="251"/>
      <c r="AT143" s="305"/>
      <c r="AU143" s="242"/>
      <c r="AV143" s="242"/>
      <c r="AW143" s="242"/>
      <c r="AX143" s="242"/>
      <c r="AY143" s="242"/>
      <c r="AZ143" s="242"/>
      <c r="BA143" s="242"/>
      <c r="BB143" s="296"/>
      <c r="BC143" s="238">
        <f t="shared" si="15"/>
        <v>138</v>
      </c>
    </row>
    <row r="144" spans="1:55" s="307" customFormat="1" ht="84.95" customHeight="1">
      <c r="A144" s="238">
        <v>139</v>
      </c>
      <c r="B144" s="237"/>
      <c r="C144" s="297" t="str">
        <f t="shared" si="12"/>
        <v/>
      </c>
      <c r="D144" s="239" t="str">
        <f>IFERROR(VLOOKUP($B144,職名・負担経費・単価!$A$2:$B$8,2,FALSE),"")</f>
        <v/>
      </c>
      <c r="E144" s="316"/>
      <c r="F144" s="316"/>
      <c r="G144" s="316"/>
      <c r="H144" s="294" t="str">
        <f>IFERROR(VLOOKUP($F144,部局名称!$D$1:$E$35,2,0),"")</f>
        <v/>
      </c>
      <c r="I144" s="282" t="str">
        <f>IFERROR(VLOOKUP($G144,部局名称!I:J,2,FALSE),"")</f>
        <v/>
      </c>
      <c r="J144" s="298"/>
      <c r="K144" s="299"/>
      <c r="L144" s="300"/>
      <c r="M144" s="241"/>
      <c r="N144" s="240"/>
      <c r="O144" s="242"/>
      <c r="P144" s="301"/>
      <c r="Q144" s="302"/>
      <c r="R144" s="242"/>
      <c r="S144" s="344"/>
      <c r="T144" s="249"/>
      <c r="U144" s="249"/>
      <c r="V144" s="242"/>
      <c r="W144" s="243" t="str">
        <f ca="1">IF($V144="未定","",IFERROR(VLOOKUP($V144,負担経費:経費コード,2,0),""))</f>
        <v/>
      </c>
      <c r="X144" s="303"/>
      <c r="Y144" s="303"/>
      <c r="Z144" s="297" t="str">
        <f t="shared" si="13"/>
        <v/>
      </c>
      <c r="AA144" s="249"/>
      <c r="AB144" s="249"/>
      <c r="AC144" s="249"/>
      <c r="AD144" s="249"/>
      <c r="AE144" s="249"/>
      <c r="AF144" s="249"/>
      <c r="AG144" s="249"/>
      <c r="AH144" s="249"/>
      <c r="AI144" s="249"/>
      <c r="AJ144" s="249"/>
      <c r="AK144" s="249"/>
      <c r="AL144" s="249"/>
      <c r="AM144" s="304">
        <f t="shared" si="14"/>
        <v>0</v>
      </c>
      <c r="AN144" s="305"/>
      <c r="AO144" s="304" t="str">
        <f>IFERROR(VLOOKUP($AN144,国籍等!$D$2:$E$202,2,1),"001")</f>
        <v>001</v>
      </c>
      <c r="AP144" s="305"/>
      <c r="AQ144" s="304" t="str">
        <f>IFERROR(VLOOKUP($AP144,国籍等!$A$2:$B$13,2,0),"")</f>
        <v/>
      </c>
      <c r="AR144" s="251"/>
      <c r="AS144" s="251"/>
      <c r="AT144" s="305"/>
      <c r="AU144" s="242"/>
      <c r="AV144" s="242"/>
      <c r="AW144" s="242"/>
      <c r="AX144" s="242"/>
      <c r="AY144" s="242"/>
      <c r="AZ144" s="242"/>
      <c r="BA144" s="242"/>
      <c r="BB144" s="296"/>
      <c r="BC144" s="238">
        <f t="shared" si="15"/>
        <v>139</v>
      </c>
    </row>
    <row r="145" spans="1:55" s="307" customFormat="1" ht="84.95" customHeight="1">
      <c r="A145" s="238">
        <v>140</v>
      </c>
      <c r="B145" s="237"/>
      <c r="C145" s="297" t="str">
        <f t="shared" si="12"/>
        <v/>
      </c>
      <c r="D145" s="239" t="str">
        <f>IFERROR(VLOOKUP($B145,職名・負担経費・単価!$A$2:$B$8,2,FALSE),"")</f>
        <v/>
      </c>
      <c r="E145" s="316"/>
      <c r="F145" s="316"/>
      <c r="G145" s="316"/>
      <c r="H145" s="294" t="str">
        <f>IFERROR(VLOOKUP($F145,部局名称!$D$1:$E$35,2,0),"")</f>
        <v/>
      </c>
      <c r="I145" s="282" t="str">
        <f>IFERROR(VLOOKUP($G145,部局名称!I:J,2,FALSE),"")</f>
        <v/>
      </c>
      <c r="J145" s="298"/>
      <c r="K145" s="299"/>
      <c r="L145" s="300"/>
      <c r="M145" s="241"/>
      <c r="N145" s="240"/>
      <c r="O145" s="242"/>
      <c r="P145" s="301"/>
      <c r="Q145" s="302"/>
      <c r="R145" s="242"/>
      <c r="S145" s="344"/>
      <c r="T145" s="249"/>
      <c r="U145" s="249"/>
      <c r="V145" s="242"/>
      <c r="W145" s="243" t="str">
        <f ca="1">IF($V145="未定","",IFERROR(VLOOKUP($V145,負担経費:経費コード,2,0),""))</f>
        <v/>
      </c>
      <c r="X145" s="303"/>
      <c r="Y145" s="303"/>
      <c r="Z145" s="297" t="str">
        <f t="shared" si="13"/>
        <v/>
      </c>
      <c r="AA145" s="249"/>
      <c r="AB145" s="249"/>
      <c r="AC145" s="249"/>
      <c r="AD145" s="249"/>
      <c r="AE145" s="249"/>
      <c r="AF145" s="249"/>
      <c r="AG145" s="249"/>
      <c r="AH145" s="249"/>
      <c r="AI145" s="249"/>
      <c r="AJ145" s="249"/>
      <c r="AK145" s="249"/>
      <c r="AL145" s="249"/>
      <c r="AM145" s="304">
        <f t="shared" si="14"/>
        <v>0</v>
      </c>
      <c r="AN145" s="305"/>
      <c r="AO145" s="304" t="str">
        <f>IFERROR(VLOOKUP($AN145,国籍等!$D$2:$E$202,2,1),"001")</f>
        <v>001</v>
      </c>
      <c r="AP145" s="305"/>
      <c r="AQ145" s="304" t="str">
        <f>IFERROR(VLOOKUP($AP145,国籍等!$A$2:$B$13,2,0),"")</f>
        <v/>
      </c>
      <c r="AR145" s="251"/>
      <c r="AS145" s="251"/>
      <c r="AT145" s="305"/>
      <c r="AU145" s="242"/>
      <c r="AV145" s="242"/>
      <c r="AW145" s="242"/>
      <c r="AX145" s="242"/>
      <c r="AY145" s="242"/>
      <c r="AZ145" s="242"/>
      <c r="BA145" s="242"/>
      <c r="BB145" s="296"/>
      <c r="BC145" s="238">
        <f t="shared" si="15"/>
        <v>140</v>
      </c>
    </row>
    <row r="146" spans="1:55" s="307" customFormat="1" ht="84.95" customHeight="1">
      <c r="A146" s="238">
        <v>141</v>
      </c>
      <c r="B146" s="237"/>
      <c r="C146" s="297" t="str">
        <f t="shared" si="12"/>
        <v/>
      </c>
      <c r="D146" s="239" t="str">
        <f>IFERROR(VLOOKUP($B146,職名・負担経費・単価!$A$2:$B$8,2,FALSE),"")</f>
        <v/>
      </c>
      <c r="E146" s="316"/>
      <c r="F146" s="316"/>
      <c r="G146" s="316"/>
      <c r="H146" s="294" t="str">
        <f>IFERROR(VLOOKUP($F146,部局名称!$D$1:$E$35,2,0),"")</f>
        <v/>
      </c>
      <c r="I146" s="282" t="str">
        <f>IFERROR(VLOOKUP($G146,部局名称!I:J,2,FALSE),"")</f>
        <v/>
      </c>
      <c r="J146" s="298"/>
      <c r="K146" s="299"/>
      <c r="L146" s="300"/>
      <c r="M146" s="241"/>
      <c r="N146" s="240"/>
      <c r="O146" s="242"/>
      <c r="P146" s="301"/>
      <c r="Q146" s="302"/>
      <c r="R146" s="242"/>
      <c r="S146" s="344"/>
      <c r="T146" s="249"/>
      <c r="U146" s="249"/>
      <c r="V146" s="242"/>
      <c r="W146" s="243" t="str">
        <f ca="1">IF($V146="未定","",IFERROR(VLOOKUP($V146,負担経費:経費コード,2,0),""))</f>
        <v/>
      </c>
      <c r="X146" s="303"/>
      <c r="Y146" s="303"/>
      <c r="Z146" s="297" t="str">
        <f t="shared" si="13"/>
        <v/>
      </c>
      <c r="AA146" s="249"/>
      <c r="AB146" s="249"/>
      <c r="AC146" s="249"/>
      <c r="AD146" s="249"/>
      <c r="AE146" s="249"/>
      <c r="AF146" s="249"/>
      <c r="AG146" s="249"/>
      <c r="AH146" s="249"/>
      <c r="AI146" s="249"/>
      <c r="AJ146" s="249"/>
      <c r="AK146" s="249"/>
      <c r="AL146" s="249"/>
      <c r="AM146" s="304">
        <f t="shared" si="14"/>
        <v>0</v>
      </c>
      <c r="AN146" s="305"/>
      <c r="AO146" s="304" t="str">
        <f>IFERROR(VLOOKUP($AN146,国籍等!$D$2:$E$202,2,1),"001")</f>
        <v>001</v>
      </c>
      <c r="AP146" s="305"/>
      <c r="AQ146" s="304" t="str">
        <f>IFERROR(VLOOKUP($AP146,国籍等!$A$2:$B$13,2,0),"")</f>
        <v/>
      </c>
      <c r="AR146" s="251"/>
      <c r="AS146" s="251"/>
      <c r="AT146" s="305"/>
      <c r="AU146" s="242"/>
      <c r="AV146" s="242"/>
      <c r="AW146" s="242"/>
      <c r="AX146" s="242"/>
      <c r="AY146" s="242"/>
      <c r="AZ146" s="242"/>
      <c r="BA146" s="242"/>
      <c r="BB146" s="296"/>
      <c r="BC146" s="238">
        <f t="shared" si="15"/>
        <v>141</v>
      </c>
    </row>
    <row r="147" spans="1:55" s="307" customFormat="1" ht="84.95" customHeight="1">
      <c r="A147" s="238">
        <v>142</v>
      </c>
      <c r="B147" s="237"/>
      <c r="C147" s="297" t="str">
        <f t="shared" si="12"/>
        <v/>
      </c>
      <c r="D147" s="239" t="str">
        <f>IFERROR(VLOOKUP($B147,職名・負担経費・単価!$A$2:$B$8,2,FALSE),"")</f>
        <v/>
      </c>
      <c r="E147" s="316"/>
      <c r="F147" s="316"/>
      <c r="G147" s="316"/>
      <c r="H147" s="294" t="str">
        <f>IFERROR(VLOOKUP($F147,部局名称!$D$1:$E$35,2,0),"")</f>
        <v/>
      </c>
      <c r="I147" s="282" t="str">
        <f>IFERROR(VLOOKUP($G147,部局名称!I:J,2,FALSE),"")</f>
        <v/>
      </c>
      <c r="J147" s="298"/>
      <c r="K147" s="299"/>
      <c r="L147" s="300"/>
      <c r="M147" s="241"/>
      <c r="N147" s="240"/>
      <c r="O147" s="242"/>
      <c r="P147" s="301"/>
      <c r="Q147" s="302"/>
      <c r="R147" s="242"/>
      <c r="S147" s="344"/>
      <c r="T147" s="249"/>
      <c r="U147" s="249"/>
      <c r="V147" s="242"/>
      <c r="W147" s="243" t="str">
        <f ca="1">IF($V147="未定","",IFERROR(VLOOKUP($V147,負担経費:経費コード,2,0),""))</f>
        <v/>
      </c>
      <c r="X147" s="303"/>
      <c r="Y147" s="303"/>
      <c r="Z147" s="297" t="str">
        <f t="shared" si="13"/>
        <v/>
      </c>
      <c r="AA147" s="249"/>
      <c r="AB147" s="249"/>
      <c r="AC147" s="249"/>
      <c r="AD147" s="249"/>
      <c r="AE147" s="249"/>
      <c r="AF147" s="249"/>
      <c r="AG147" s="249"/>
      <c r="AH147" s="249"/>
      <c r="AI147" s="249"/>
      <c r="AJ147" s="249"/>
      <c r="AK147" s="249"/>
      <c r="AL147" s="249"/>
      <c r="AM147" s="304">
        <f t="shared" si="14"/>
        <v>0</v>
      </c>
      <c r="AN147" s="305"/>
      <c r="AO147" s="304" t="str">
        <f>IFERROR(VLOOKUP($AN147,国籍等!$D$2:$E$202,2,1),"001")</f>
        <v>001</v>
      </c>
      <c r="AP147" s="305"/>
      <c r="AQ147" s="304" t="str">
        <f>IFERROR(VLOOKUP($AP147,国籍等!$A$2:$B$13,2,0),"")</f>
        <v/>
      </c>
      <c r="AR147" s="251"/>
      <c r="AS147" s="251"/>
      <c r="AT147" s="305"/>
      <c r="AU147" s="242"/>
      <c r="AV147" s="242"/>
      <c r="AW147" s="242"/>
      <c r="AX147" s="242"/>
      <c r="AY147" s="242"/>
      <c r="AZ147" s="242"/>
      <c r="BA147" s="242"/>
      <c r="BB147" s="296"/>
      <c r="BC147" s="238">
        <f t="shared" si="15"/>
        <v>142</v>
      </c>
    </row>
    <row r="148" spans="1:55" s="307" customFormat="1" ht="84.95" customHeight="1">
      <c r="A148" s="238">
        <v>143</v>
      </c>
      <c r="B148" s="237"/>
      <c r="C148" s="297" t="str">
        <f t="shared" si="12"/>
        <v/>
      </c>
      <c r="D148" s="239" t="str">
        <f>IFERROR(VLOOKUP($B148,職名・負担経費・単価!$A$2:$B$8,2,FALSE),"")</f>
        <v/>
      </c>
      <c r="E148" s="316"/>
      <c r="F148" s="316"/>
      <c r="G148" s="316"/>
      <c r="H148" s="294" t="str">
        <f>IFERROR(VLOOKUP($F148,部局名称!$D$1:$E$35,2,0),"")</f>
        <v/>
      </c>
      <c r="I148" s="282" t="str">
        <f>IFERROR(VLOOKUP($G148,部局名称!I:J,2,FALSE),"")</f>
        <v/>
      </c>
      <c r="J148" s="298"/>
      <c r="K148" s="299"/>
      <c r="L148" s="300"/>
      <c r="M148" s="241"/>
      <c r="N148" s="240"/>
      <c r="O148" s="242"/>
      <c r="P148" s="301"/>
      <c r="Q148" s="302"/>
      <c r="R148" s="242"/>
      <c r="S148" s="344"/>
      <c r="T148" s="249"/>
      <c r="U148" s="249"/>
      <c r="V148" s="242"/>
      <c r="W148" s="243" t="str">
        <f ca="1">IF($V148="未定","",IFERROR(VLOOKUP($V148,負担経費:経費コード,2,0),""))</f>
        <v/>
      </c>
      <c r="X148" s="303"/>
      <c r="Y148" s="303"/>
      <c r="Z148" s="297" t="str">
        <f t="shared" si="13"/>
        <v/>
      </c>
      <c r="AA148" s="249"/>
      <c r="AB148" s="249"/>
      <c r="AC148" s="249"/>
      <c r="AD148" s="249"/>
      <c r="AE148" s="249"/>
      <c r="AF148" s="249"/>
      <c r="AG148" s="249"/>
      <c r="AH148" s="249"/>
      <c r="AI148" s="249"/>
      <c r="AJ148" s="249"/>
      <c r="AK148" s="249"/>
      <c r="AL148" s="249"/>
      <c r="AM148" s="304">
        <f t="shared" si="14"/>
        <v>0</v>
      </c>
      <c r="AN148" s="305"/>
      <c r="AO148" s="304" t="str">
        <f>IFERROR(VLOOKUP($AN148,国籍等!$D$2:$E$202,2,1),"001")</f>
        <v>001</v>
      </c>
      <c r="AP148" s="305"/>
      <c r="AQ148" s="304" t="str">
        <f>IFERROR(VLOOKUP($AP148,国籍等!$A$2:$B$13,2,0),"")</f>
        <v/>
      </c>
      <c r="AR148" s="251"/>
      <c r="AS148" s="251"/>
      <c r="AT148" s="305"/>
      <c r="AU148" s="242"/>
      <c r="AV148" s="242"/>
      <c r="AW148" s="242"/>
      <c r="AX148" s="242"/>
      <c r="AY148" s="242"/>
      <c r="AZ148" s="242"/>
      <c r="BA148" s="242"/>
      <c r="BB148" s="296"/>
      <c r="BC148" s="238">
        <f t="shared" si="15"/>
        <v>143</v>
      </c>
    </row>
    <row r="149" spans="1:55" s="307" customFormat="1" ht="84.95" customHeight="1">
      <c r="A149" s="238">
        <v>144</v>
      </c>
      <c r="B149" s="237"/>
      <c r="C149" s="297" t="str">
        <f t="shared" si="12"/>
        <v/>
      </c>
      <c r="D149" s="239" t="str">
        <f>IFERROR(VLOOKUP($B149,職名・負担経費・単価!$A$2:$B$8,2,FALSE),"")</f>
        <v/>
      </c>
      <c r="E149" s="316"/>
      <c r="F149" s="316"/>
      <c r="G149" s="316"/>
      <c r="H149" s="294" t="str">
        <f>IFERROR(VLOOKUP($F149,部局名称!$D$1:$E$35,2,0),"")</f>
        <v/>
      </c>
      <c r="I149" s="282" t="str">
        <f>IFERROR(VLOOKUP($G149,部局名称!I:J,2,FALSE),"")</f>
        <v/>
      </c>
      <c r="J149" s="298"/>
      <c r="K149" s="299"/>
      <c r="L149" s="300"/>
      <c r="M149" s="241"/>
      <c r="N149" s="240"/>
      <c r="O149" s="242"/>
      <c r="P149" s="301"/>
      <c r="Q149" s="302"/>
      <c r="R149" s="242"/>
      <c r="S149" s="344"/>
      <c r="T149" s="249"/>
      <c r="U149" s="249"/>
      <c r="V149" s="242"/>
      <c r="W149" s="243" t="str">
        <f ca="1">IF($V149="未定","",IFERROR(VLOOKUP($V149,負担経費:経費コード,2,0),""))</f>
        <v/>
      </c>
      <c r="X149" s="303"/>
      <c r="Y149" s="303"/>
      <c r="Z149" s="297" t="str">
        <f t="shared" si="13"/>
        <v/>
      </c>
      <c r="AA149" s="249"/>
      <c r="AB149" s="249"/>
      <c r="AC149" s="249"/>
      <c r="AD149" s="249"/>
      <c r="AE149" s="249"/>
      <c r="AF149" s="249"/>
      <c r="AG149" s="249"/>
      <c r="AH149" s="249"/>
      <c r="AI149" s="249"/>
      <c r="AJ149" s="249"/>
      <c r="AK149" s="249"/>
      <c r="AL149" s="249"/>
      <c r="AM149" s="304">
        <f t="shared" si="14"/>
        <v>0</v>
      </c>
      <c r="AN149" s="305"/>
      <c r="AO149" s="304" t="str">
        <f>IFERROR(VLOOKUP($AN149,国籍等!$D$2:$E$202,2,1),"001")</f>
        <v>001</v>
      </c>
      <c r="AP149" s="305"/>
      <c r="AQ149" s="304" t="str">
        <f>IFERROR(VLOOKUP($AP149,国籍等!$A$2:$B$13,2,0),"")</f>
        <v/>
      </c>
      <c r="AR149" s="251"/>
      <c r="AS149" s="251"/>
      <c r="AT149" s="305"/>
      <c r="AU149" s="242"/>
      <c r="AV149" s="242"/>
      <c r="AW149" s="242"/>
      <c r="AX149" s="242"/>
      <c r="AY149" s="242"/>
      <c r="AZ149" s="242"/>
      <c r="BA149" s="242"/>
      <c r="BB149" s="296"/>
      <c r="BC149" s="238">
        <f t="shared" si="15"/>
        <v>144</v>
      </c>
    </row>
    <row r="150" spans="1:55" s="307" customFormat="1" ht="84.95" customHeight="1">
      <c r="A150" s="238">
        <v>145</v>
      </c>
      <c r="B150" s="237"/>
      <c r="C150" s="297" t="str">
        <f t="shared" si="12"/>
        <v/>
      </c>
      <c r="D150" s="239" t="str">
        <f>IFERROR(VLOOKUP($B150,職名・負担経費・単価!$A$2:$B$8,2,FALSE),"")</f>
        <v/>
      </c>
      <c r="E150" s="316"/>
      <c r="F150" s="316"/>
      <c r="G150" s="316"/>
      <c r="H150" s="294" t="str">
        <f>IFERROR(VLOOKUP($F150,部局名称!$D$1:$E$35,2,0),"")</f>
        <v/>
      </c>
      <c r="I150" s="282" t="str">
        <f>IFERROR(VLOOKUP($G150,部局名称!I:J,2,FALSE),"")</f>
        <v/>
      </c>
      <c r="J150" s="298"/>
      <c r="K150" s="299"/>
      <c r="L150" s="300"/>
      <c r="M150" s="241"/>
      <c r="N150" s="240"/>
      <c r="O150" s="242"/>
      <c r="P150" s="301"/>
      <c r="Q150" s="302"/>
      <c r="R150" s="242"/>
      <c r="S150" s="344"/>
      <c r="T150" s="249"/>
      <c r="U150" s="249"/>
      <c r="V150" s="242"/>
      <c r="W150" s="243" t="str">
        <f ca="1">IF($V150="未定","",IFERROR(VLOOKUP($V150,負担経費:経費コード,2,0),""))</f>
        <v/>
      </c>
      <c r="X150" s="303"/>
      <c r="Y150" s="303"/>
      <c r="Z150" s="297" t="str">
        <f t="shared" si="13"/>
        <v/>
      </c>
      <c r="AA150" s="249"/>
      <c r="AB150" s="249"/>
      <c r="AC150" s="249"/>
      <c r="AD150" s="249"/>
      <c r="AE150" s="249"/>
      <c r="AF150" s="249"/>
      <c r="AG150" s="249"/>
      <c r="AH150" s="249"/>
      <c r="AI150" s="249"/>
      <c r="AJ150" s="249"/>
      <c r="AK150" s="249"/>
      <c r="AL150" s="249"/>
      <c r="AM150" s="304">
        <f t="shared" si="14"/>
        <v>0</v>
      </c>
      <c r="AN150" s="305"/>
      <c r="AO150" s="304" t="str">
        <f>IFERROR(VLOOKUP($AN150,国籍等!$D$2:$E$202,2,1),"001")</f>
        <v>001</v>
      </c>
      <c r="AP150" s="305"/>
      <c r="AQ150" s="304" t="str">
        <f>IFERROR(VLOOKUP($AP150,国籍等!$A$2:$B$13,2,0),"")</f>
        <v/>
      </c>
      <c r="AR150" s="251"/>
      <c r="AS150" s="251"/>
      <c r="AT150" s="305"/>
      <c r="AU150" s="242"/>
      <c r="AV150" s="242"/>
      <c r="AW150" s="242"/>
      <c r="AX150" s="242"/>
      <c r="AY150" s="242"/>
      <c r="AZ150" s="242"/>
      <c r="BA150" s="242"/>
      <c r="BB150" s="296"/>
      <c r="BC150" s="238">
        <f t="shared" si="15"/>
        <v>145</v>
      </c>
    </row>
    <row r="151" spans="1:55" s="307" customFormat="1" ht="84.95" customHeight="1">
      <c r="A151" s="238">
        <v>146</v>
      </c>
      <c r="B151" s="237"/>
      <c r="C151" s="297" t="str">
        <f t="shared" si="12"/>
        <v/>
      </c>
      <c r="D151" s="239" t="str">
        <f>IFERROR(VLOOKUP($B151,職名・負担経費・単価!$A$2:$B$8,2,FALSE),"")</f>
        <v/>
      </c>
      <c r="E151" s="316"/>
      <c r="F151" s="316"/>
      <c r="G151" s="316"/>
      <c r="H151" s="294" t="str">
        <f>IFERROR(VLOOKUP($F151,部局名称!$D$1:$E$35,2,0),"")</f>
        <v/>
      </c>
      <c r="I151" s="282" t="str">
        <f>IFERROR(VLOOKUP($G151,部局名称!I:J,2,FALSE),"")</f>
        <v/>
      </c>
      <c r="J151" s="298"/>
      <c r="K151" s="299"/>
      <c r="L151" s="300"/>
      <c r="M151" s="241"/>
      <c r="N151" s="240"/>
      <c r="O151" s="242"/>
      <c r="P151" s="301"/>
      <c r="Q151" s="302"/>
      <c r="R151" s="242"/>
      <c r="S151" s="344"/>
      <c r="T151" s="249"/>
      <c r="U151" s="249"/>
      <c r="V151" s="242"/>
      <c r="W151" s="243" t="str">
        <f ca="1">IF($V151="未定","",IFERROR(VLOOKUP($V151,負担経費:経費コード,2,0),""))</f>
        <v/>
      </c>
      <c r="X151" s="303"/>
      <c r="Y151" s="303"/>
      <c r="Z151" s="297" t="str">
        <f t="shared" si="13"/>
        <v/>
      </c>
      <c r="AA151" s="249"/>
      <c r="AB151" s="249"/>
      <c r="AC151" s="249"/>
      <c r="AD151" s="249"/>
      <c r="AE151" s="249"/>
      <c r="AF151" s="249"/>
      <c r="AG151" s="249"/>
      <c r="AH151" s="249"/>
      <c r="AI151" s="249"/>
      <c r="AJ151" s="249"/>
      <c r="AK151" s="249"/>
      <c r="AL151" s="249"/>
      <c r="AM151" s="304">
        <f t="shared" si="14"/>
        <v>0</v>
      </c>
      <c r="AN151" s="305"/>
      <c r="AO151" s="304" t="str">
        <f>IFERROR(VLOOKUP($AN151,国籍等!$D$2:$E$202,2,1),"001")</f>
        <v>001</v>
      </c>
      <c r="AP151" s="305"/>
      <c r="AQ151" s="304" t="str">
        <f>IFERROR(VLOOKUP($AP151,国籍等!$A$2:$B$13,2,0),"")</f>
        <v/>
      </c>
      <c r="AR151" s="251"/>
      <c r="AS151" s="251"/>
      <c r="AT151" s="305"/>
      <c r="AU151" s="242"/>
      <c r="AV151" s="242"/>
      <c r="AW151" s="242"/>
      <c r="AX151" s="242"/>
      <c r="AY151" s="242"/>
      <c r="AZ151" s="242"/>
      <c r="BA151" s="242"/>
      <c r="BB151" s="296"/>
      <c r="BC151" s="238">
        <f t="shared" si="15"/>
        <v>146</v>
      </c>
    </row>
    <row r="152" spans="1:55" s="307" customFormat="1" ht="84.95" customHeight="1">
      <c r="A152" s="238">
        <v>147</v>
      </c>
      <c r="B152" s="237"/>
      <c r="C152" s="297" t="str">
        <f t="shared" si="12"/>
        <v/>
      </c>
      <c r="D152" s="239" t="str">
        <f>IFERROR(VLOOKUP($B152,職名・負担経費・単価!$A$2:$B$8,2,FALSE),"")</f>
        <v/>
      </c>
      <c r="E152" s="316"/>
      <c r="F152" s="316"/>
      <c r="G152" s="316"/>
      <c r="H152" s="294" t="str">
        <f>IFERROR(VLOOKUP($F152,部局名称!$D$1:$E$35,2,0),"")</f>
        <v/>
      </c>
      <c r="I152" s="282" t="str">
        <f>IFERROR(VLOOKUP($G152,部局名称!I:J,2,FALSE),"")</f>
        <v/>
      </c>
      <c r="J152" s="298"/>
      <c r="K152" s="299"/>
      <c r="L152" s="300"/>
      <c r="M152" s="241"/>
      <c r="N152" s="240"/>
      <c r="O152" s="242"/>
      <c r="P152" s="301"/>
      <c r="Q152" s="302"/>
      <c r="R152" s="242"/>
      <c r="S152" s="344"/>
      <c r="T152" s="249"/>
      <c r="U152" s="249"/>
      <c r="V152" s="242"/>
      <c r="W152" s="243" t="str">
        <f ca="1">IF($V152="未定","",IFERROR(VLOOKUP($V152,負担経費:経費コード,2,0),""))</f>
        <v/>
      </c>
      <c r="X152" s="303"/>
      <c r="Y152" s="303"/>
      <c r="Z152" s="297" t="str">
        <f t="shared" si="13"/>
        <v/>
      </c>
      <c r="AA152" s="249"/>
      <c r="AB152" s="249"/>
      <c r="AC152" s="249"/>
      <c r="AD152" s="249"/>
      <c r="AE152" s="249"/>
      <c r="AF152" s="249"/>
      <c r="AG152" s="249"/>
      <c r="AH152" s="249"/>
      <c r="AI152" s="249"/>
      <c r="AJ152" s="249"/>
      <c r="AK152" s="249"/>
      <c r="AL152" s="249"/>
      <c r="AM152" s="304">
        <f t="shared" si="14"/>
        <v>0</v>
      </c>
      <c r="AN152" s="305"/>
      <c r="AO152" s="304" t="str">
        <f>IFERROR(VLOOKUP($AN152,国籍等!$D$2:$E$202,2,1),"001")</f>
        <v>001</v>
      </c>
      <c r="AP152" s="305"/>
      <c r="AQ152" s="304" t="str">
        <f>IFERROR(VLOOKUP($AP152,国籍等!$A$2:$B$13,2,0),"")</f>
        <v/>
      </c>
      <c r="AR152" s="251"/>
      <c r="AS152" s="251"/>
      <c r="AT152" s="305"/>
      <c r="AU152" s="242"/>
      <c r="AV152" s="242"/>
      <c r="AW152" s="242"/>
      <c r="AX152" s="242"/>
      <c r="AY152" s="242"/>
      <c r="AZ152" s="242"/>
      <c r="BA152" s="242"/>
      <c r="BB152" s="296"/>
      <c r="BC152" s="238">
        <f t="shared" si="15"/>
        <v>147</v>
      </c>
    </row>
    <row r="153" spans="1:55" s="307" customFormat="1" ht="84.95" customHeight="1">
      <c r="A153" s="238">
        <v>148</v>
      </c>
      <c r="B153" s="237"/>
      <c r="C153" s="297" t="str">
        <f t="shared" si="12"/>
        <v/>
      </c>
      <c r="D153" s="239" t="str">
        <f>IFERROR(VLOOKUP($B153,職名・負担経費・単価!$A$2:$B$8,2,FALSE),"")</f>
        <v/>
      </c>
      <c r="E153" s="316"/>
      <c r="F153" s="316"/>
      <c r="G153" s="316"/>
      <c r="H153" s="294" t="str">
        <f>IFERROR(VLOOKUP($F153,部局名称!$D$1:$E$35,2,0),"")</f>
        <v/>
      </c>
      <c r="I153" s="282" t="str">
        <f>IFERROR(VLOOKUP($G153,部局名称!I:J,2,FALSE),"")</f>
        <v/>
      </c>
      <c r="J153" s="298"/>
      <c r="K153" s="299"/>
      <c r="L153" s="300"/>
      <c r="M153" s="241"/>
      <c r="N153" s="240"/>
      <c r="O153" s="242"/>
      <c r="P153" s="301"/>
      <c r="Q153" s="302"/>
      <c r="R153" s="242"/>
      <c r="S153" s="344"/>
      <c r="T153" s="249"/>
      <c r="U153" s="249"/>
      <c r="V153" s="242"/>
      <c r="W153" s="243" t="str">
        <f ca="1">IF($V153="未定","",IFERROR(VLOOKUP($V153,負担経費:経費コード,2,0),""))</f>
        <v/>
      </c>
      <c r="X153" s="303"/>
      <c r="Y153" s="303"/>
      <c r="Z153" s="297" t="str">
        <f t="shared" si="13"/>
        <v/>
      </c>
      <c r="AA153" s="249"/>
      <c r="AB153" s="249"/>
      <c r="AC153" s="249"/>
      <c r="AD153" s="249"/>
      <c r="AE153" s="249"/>
      <c r="AF153" s="249"/>
      <c r="AG153" s="249"/>
      <c r="AH153" s="249"/>
      <c r="AI153" s="249"/>
      <c r="AJ153" s="249"/>
      <c r="AK153" s="249"/>
      <c r="AL153" s="249"/>
      <c r="AM153" s="304">
        <f t="shared" si="14"/>
        <v>0</v>
      </c>
      <c r="AN153" s="305"/>
      <c r="AO153" s="304" t="str">
        <f>IFERROR(VLOOKUP($AN153,国籍等!$D$2:$E$202,2,1),"001")</f>
        <v>001</v>
      </c>
      <c r="AP153" s="305"/>
      <c r="AQ153" s="304" t="str">
        <f>IFERROR(VLOOKUP($AP153,国籍等!$A$2:$B$13,2,0),"")</f>
        <v/>
      </c>
      <c r="AR153" s="251"/>
      <c r="AS153" s="251"/>
      <c r="AT153" s="305"/>
      <c r="AU153" s="242"/>
      <c r="AV153" s="242"/>
      <c r="AW153" s="242"/>
      <c r="AX153" s="242"/>
      <c r="AY153" s="242"/>
      <c r="AZ153" s="242"/>
      <c r="BA153" s="242"/>
      <c r="BB153" s="296"/>
      <c r="BC153" s="238">
        <f t="shared" si="15"/>
        <v>148</v>
      </c>
    </row>
    <row r="154" spans="1:55" s="307" customFormat="1" ht="84.95" customHeight="1">
      <c r="A154" s="238">
        <v>149</v>
      </c>
      <c r="B154" s="237"/>
      <c r="C154" s="297" t="str">
        <f t="shared" si="12"/>
        <v/>
      </c>
      <c r="D154" s="239" t="str">
        <f>IFERROR(VLOOKUP($B154,職名・負担経費・単価!$A$2:$B$8,2,FALSE),"")</f>
        <v/>
      </c>
      <c r="E154" s="316"/>
      <c r="F154" s="316"/>
      <c r="G154" s="316"/>
      <c r="H154" s="294" t="str">
        <f>IFERROR(VLOOKUP($F154,部局名称!$D$1:$E$35,2,0),"")</f>
        <v/>
      </c>
      <c r="I154" s="282" t="str">
        <f>IFERROR(VLOOKUP($G154,部局名称!I:J,2,FALSE),"")</f>
        <v/>
      </c>
      <c r="J154" s="298"/>
      <c r="K154" s="299"/>
      <c r="L154" s="300"/>
      <c r="M154" s="241"/>
      <c r="N154" s="240"/>
      <c r="O154" s="242"/>
      <c r="P154" s="301"/>
      <c r="Q154" s="302"/>
      <c r="R154" s="242"/>
      <c r="S154" s="344"/>
      <c r="T154" s="249"/>
      <c r="U154" s="249"/>
      <c r="V154" s="242"/>
      <c r="W154" s="243" t="str">
        <f ca="1">IF($V154="未定","",IFERROR(VLOOKUP($V154,負担経費:経費コード,2,0),""))</f>
        <v/>
      </c>
      <c r="X154" s="303"/>
      <c r="Y154" s="303"/>
      <c r="Z154" s="297" t="str">
        <f t="shared" si="13"/>
        <v/>
      </c>
      <c r="AA154" s="249"/>
      <c r="AB154" s="249"/>
      <c r="AC154" s="249"/>
      <c r="AD154" s="249"/>
      <c r="AE154" s="249"/>
      <c r="AF154" s="249"/>
      <c r="AG154" s="249"/>
      <c r="AH154" s="249"/>
      <c r="AI154" s="249"/>
      <c r="AJ154" s="249"/>
      <c r="AK154" s="249"/>
      <c r="AL154" s="249"/>
      <c r="AM154" s="304">
        <f t="shared" si="14"/>
        <v>0</v>
      </c>
      <c r="AN154" s="305"/>
      <c r="AO154" s="304" t="str">
        <f>IFERROR(VLOOKUP($AN154,国籍等!$D$2:$E$202,2,1),"001")</f>
        <v>001</v>
      </c>
      <c r="AP154" s="305"/>
      <c r="AQ154" s="304" t="str">
        <f>IFERROR(VLOOKUP($AP154,国籍等!$A$2:$B$13,2,0),"")</f>
        <v/>
      </c>
      <c r="AR154" s="251"/>
      <c r="AS154" s="251"/>
      <c r="AT154" s="305"/>
      <c r="AU154" s="242"/>
      <c r="AV154" s="242"/>
      <c r="AW154" s="242"/>
      <c r="AX154" s="242"/>
      <c r="AY154" s="242"/>
      <c r="AZ154" s="242"/>
      <c r="BA154" s="242"/>
      <c r="BB154" s="296"/>
      <c r="BC154" s="238">
        <f t="shared" si="15"/>
        <v>149</v>
      </c>
    </row>
    <row r="155" spans="1:55" s="307" customFormat="1" ht="84.95" customHeight="1">
      <c r="A155" s="238">
        <v>150</v>
      </c>
      <c r="B155" s="237"/>
      <c r="C155" s="297" t="str">
        <f t="shared" si="12"/>
        <v/>
      </c>
      <c r="D155" s="239" t="str">
        <f>IFERROR(VLOOKUP($B155,職名・負担経費・単価!$A$2:$B$8,2,FALSE),"")</f>
        <v/>
      </c>
      <c r="E155" s="316"/>
      <c r="F155" s="316"/>
      <c r="G155" s="316"/>
      <c r="H155" s="294" t="str">
        <f>IFERROR(VLOOKUP($F155,部局名称!$D$1:$E$35,2,0),"")</f>
        <v/>
      </c>
      <c r="I155" s="282" t="str">
        <f>IFERROR(VLOOKUP($G155,部局名称!I:J,2,FALSE),"")</f>
        <v/>
      </c>
      <c r="J155" s="298"/>
      <c r="K155" s="299"/>
      <c r="L155" s="300"/>
      <c r="M155" s="241"/>
      <c r="N155" s="240"/>
      <c r="O155" s="242"/>
      <c r="P155" s="301"/>
      <c r="Q155" s="302"/>
      <c r="R155" s="242"/>
      <c r="S155" s="344"/>
      <c r="T155" s="249"/>
      <c r="U155" s="249"/>
      <c r="V155" s="242"/>
      <c r="W155" s="243" t="str">
        <f ca="1">IF($V155="未定","",IFERROR(VLOOKUP($V155,負担経費:経費コード,2,0),""))</f>
        <v/>
      </c>
      <c r="X155" s="303"/>
      <c r="Y155" s="303"/>
      <c r="Z155" s="297" t="str">
        <f t="shared" si="13"/>
        <v/>
      </c>
      <c r="AA155" s="249"/>
      <c r="AB155" s="249"/>
      <c r="AC155" s="249"/>
      <c r="AD155" s="249"/>
      <c r="AE155" s="249"/>
      <c r="AF155" s="249"/>
      <c r="AG155" s="249"/>
      <c r="AH155" s="249"/>
      <c r="AI155" s="249"/>
      <c r="AJ155" s="249"/>
      <c r="AK155" s="249"/>
      <c r="AL155" s="249"/>
      <c r="AM155" s="304">
        <f t="shared" si="14"/>
        <v>0</v>
      </c>
      <c r="AN155" s="305"/>
      <c r="AO155" s="304" t="str">
        <f>IFERROR(VLOOKUP($AN155,国籍等!$D$2:$E$202,2,1),"001")</f>
        <v>001</v>
      </c>
      <c r="AP155" s="305"/>
      <c r="AQ155" s="304" t="str">
        <f>IFERROR(VLOOKUP($AP155,国籍等!$A$2:$B$13,2,0),"")</f>
        <v/>
      </c>
      <c r="AR155" s="251"/>
      <c r="AS155" s="251"/>
      <c r="AT155" s="305"/>
      <c r="AU155" s="242"/>
      <c r="AV155" s="242"/>
      <c r="AW155" s="242"/>
      <c r="AX155" s="242"/>
      <c r="AY155" s="242"/>
      <c r="AZ155" s="242"/>
      <c r="BA155" s="242"/>
      <c r="BB155" s="296"/>
      <c r="BC155" s="238">
        <f t="shared" si="15"/>
        <v>150</v>
      </c>
    </row>
  </sheetData>
  <sheetProtection formatCells="0" formatColumns="0" formatRows="0" sort="0" autoFilter="0"/>
  <dataConsolidate/>
  <mergeCells count="2">
    <mergeCell ref="A1:C1"/>
    <mergeCell ref="D1:E1"/>
  </mergeCells>
  <phoneticPr fontId="2"/>
  <dataValidations count="16">
    <dataValidation type="list" showInputMessage="1" showErrorMessage="1" sqref="E156:E65394" xr:uid="{00000000-0002-0000-0100-000000000000}">
      <formula1>担当部局</formula1>
    </dataValidation>
    <dataValidation type="date" allowBlank="1" showInputMessage="1" showErrorMessage="1" sqref="P6:P155" xr:uid="{00000000-0002-0000-0100-000001000000}">
      <formula1>1</formula1>
      <formula2>2958465</formula2>
    </dataValidation>
    <dataValidation type="list" allowBlank="1" showInputMessage="1" showErrorMessage="1" sqref="AT6:AT155 O6:O65394" xr:uid="{00000000-0002-0000-0100-000002000000}">
      <formula1>"1,2"</formula1>
    </dataValidation>
    <dataValidation imeMode="halfKatakana" allowBlank="1" showInputMessage="1" showErrorMessage="1" sqref="N6:N155" xr:uid="{00000000-0002-0000-0100-000006000000}"/>
    <dataValidation imeMode="halfAlpha" allowBlank="1" showInputMessage="1" showErrorMessage="1" sqref="Q6:Q155 T6:U155 AX6:BA155" xr:uid="{00000000-0002-0000-0100-000007000000}"/>
    <dataValidation type="date" imeMode="halfAlpha" allowBlank="1" showInputMessage="1" showErrorMessage="1" sqref="AR6:AR155" xr:uid="{00000000-0002-0000-0100-000008000000}">
      <formula1>X6</formula1>
      <formula2>2958465</formula2>
    </dataValidation>
    <dataValidation type="list" allowBlank="1" showInputMessage="1" showErrorMessage="1" prompt="教務webシステムに最新の在留期限・資格を入力してください。" sqref="K156:L65394" xr:uid="{00000000-0002-0000-0100-000009000000}">
      <formula1>#REF!</formula1>
    </dataValidation>
    <dataValidation showInputMessage="1" showErrorMessage="1" sqref="Z4:Z65394" xr:uid="{00000000-0002-0000-0100-00000A000000}"/>
    <dataValidation type="list" showInputMessage="1" showErrorMessage="1" sqref="V16:V65394" xr:uid="{00000000-0002-0000-0100-00000B000000}">
      <formula1>負担経費</formula1>
    </dataValidation>
    <dataValidation type="list" allowBlank="1" showInputMessage="1" showErrorMessage="1" sqref="R6:R65394" xr:uid="{00000000-0002-0000-0100-00000C000000}">
      <formula1>"学部生,修士,博士"</formula1>
    </dataValidation>
    <dataValidation type="list" allowBlank="1" showInputMessage="1" showErrorMessage="1" sqref="S156:S65394" xr:uid="{00000000-0002-0000-0100-00000D000000}">
      <formula1>単価</formula1>
    </dataValidation>
    <dataValidation type="list" allowBlank="1" showInputMessage="1" showErrorMessage="1" sqref="X156:X65394" xr:uid="{00000000-0002-0000-0100-00000E000000}">
      <formula1>業務開始日</formula1>
    </dataValidation>
    <dataValidation type="list" allowBlank="1" showInputMessage="1" showErrorMessage="1" sqref="Y156:Y65394" xr:uid="{00000000-0002-0000-0100-00000F000000}">
      <formula1>業務終了日</formula1>
    </dataValidation>
    <dataValidation type="list" allowBlank="1" showErrorMessage="1" prompt="採用者は、全業務合計週5時間まで従事可能です。" sqref="K6:K155" xr:uid="{193FA68A-9120-4E7B-BA85-BC6315DF5EF6}">
      <formula1>"○"</formula1>
    </dataValidation>
    <dataValidation type="list" allowBlank="1" showErrorMessage="1" prompt="教務webシステムに最新の在留期限・資格を入力してください。" sqref="L6:L155" xr:uid="{031E52DF-DEFB-40E3-A1F8-DBD7DA4C632A}">
      <formula1>"外国籍"</formula1>
    </dataValidation>
    <dataValidation type="list" imeMode="halfAlpha" showInputMessage="1" showErrorMessage="1" sqref="BB4:BB155" xr:uid="{4D5393DE-4CEE-4458-B5D0-6547D691C08D}">
      <formula1>"　,東京科学大以外の勤務先に提出済"</formula1>
    </dataValidation>
  </dataValidations>
  <hyperlinks>
    <hyperlink ref="AX4" r:id="rId1" display="ta...tokodai.aa@m.titech.ac.jp" xr:uid="{A4119F64-4522-4896-99F5-9E253D1259C0}"/>
    <hyperlink ref="AX5" r:id="rId2" display="ta...tokodai.aa@m.titech.ac.jp" xr:uid="{C38A1404-F297-4146-A310-DFFDF53B7E63}"/>
  </hyperlinks>
  <printOptions horizontalCentered="1"/>
  <pageMargins left="0.61499999999999999" right="3.6370078740157498E-2" top="0.8" bottom="0.5" header="0.5" footer="0.31496062992126"/>
  <pageSetup paperSize="9" scale="44" fitToWidth="2" fitToHeight="2" pageOrder="overThenDown" orientation="landscape" r:id="rId3"/>
  <headerFooter alignWithMargins="0">
    <oddFooter>&amp;R&amp;"ＭＳ ゴシック,標準"&amp;22&amp;P/&amp;N</oddFooter>
  </headerFooter>
  <colBreaks count="1" manualBreakCount="1">
    <brk id="23" max="14" man="1"/>
  </colBreaks>
  <legacyDrawing r:id="rId4"/>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12000000}">
          <x14:formula1>
            <xm:f>国籍等!$A$2:$A$13</xm:f>
          </x14:formula1>
          <xm:sqref>AP6:AP155</xm:sqref>
        </x14:dataValidation>
        <x14:dataValidation type="list" allowBlank="1" showInputMessage="1" showErrorMessage="1" xr:uid="{EB23E88E-0C85-45FE-82F7-0F80CCF32666}">
          <x14:formula1>
            <xm:f>国籍等!$D$2:$D$202</xm:f>
          </x14:formula1>
          <xm:sqref>AN6:AN155</xm:sqref>
        </x14:dataValidation>
        <x14:dataValidation type="list" allowBlank="1" showInputMessage="1" showErrorMessage="1" xr:uid="{003F9243-DADD-4945-9DDC-4897C9DFB07C}">
          <x14:formula1>
            <xm:f>職名・負担経費・単価!$A$2:$A$5</xm:f>
          </x14:formula1>
          <xm:sqref>B6:B155</xm:sqref>
        </x14:dataValidation>
        <x14:dataValidation type="list" allowBlank="1" showInputMessage="1" showErrorMessage="1" xr:uid="{3778426B-3C88-4954-845B-E2AF410F4580}">
          <x14:formula1>
            <xm:f>職名・負担経費・単価!$J$2:$J$13</xm:f>
          </x14:formula1>
          <xm:sqref>X6:X155</xm:sqref>
        </x14:dataValidation>
        <x14:dataValidation type="list" errorStyle="warning" allowBlank="1" showInputMessage="1" showErrorMessage="1" xr:uid="{D7C866C8-A228-458D-AB60-6CE804A162ED}">
          <x14:formula1>
            <xm:f>職名・負担経費・単価!$K$2:$K$13</xm:f>
          </x14:formula1>
          <xm:sqref>Y6:Y155</xm:sqref>
        </x14:dataValidation>
        <x14:dataValidation type="list" allowBlank="1" showInputMessage="1" showErrorMessage="1" errorTitle="単価表にない値です" error="単価表にない値です" xr:uid="{EC202A41-2624-4075-B9F2-82B2DBC35ECF}">
          <x14:formula1>
            <xm:f>職名・負担経費・単価!$H$3:$H$15</xm:f>
          </x14:formula1>
          <xm:sqref>S6:S155</xm:sqref>
        </x14:dataValidation>
        <x14:dataValidation type="list" allowBlank="1" showInputMessage="1" showErrorMessage="1" xr:uid="{BCE13BFF-9799-400C-80D1-18357E4628BA}">
          <x14:formula1>
            <xm:f>部局名称!$I$2:$I$47</xm:f>
          </x14:formula1>
          <xm:sqref>G7:G154</xm:sqref>
        </x14:dataValidation>
        <x14:dataValidation type="list" allowBlank="1" showInputMessage="1" showErrorMessage="1" xr:uid="{A17F8F08-CEC2-4822-880E-F1FCD54749C5}">
          <x14:formula1>
            <xm:f>部局名称!$I$2:$I$49</xm:f>
          </x14:formula1>
          <xm:sqref>G6 G155</xm:sqref>
        </x14:dataValidation>
        <x14:dataValidation type="list" showInputMessage="1" showErrorMessage="1" xr:uid="{6E2F8821-2D22-4210-AB99-06D128252CAB}">
          <x14:formula1>
            <xm:f>職名・負担経費・単価!$D$2:$D$10</xm:f>
          </x14:formula1>
          <xm:sqref>V6:V15</xm:sqref>
        </x14:dataValidation>
        <x14:dataValidation type="list" allowBlank="1" showInputMessage="1" showErrorMessage="1" xr:uid="{61B415CA-9919-4DF5-AEB4-F7290FE61E8F}">
          <x14:formula1>
            <xm:f>部局名称!$D$2:$D$35</xm:f>
          </x14:formula1>
          <xm:sqref>F6:F155</xm:sqref>
        </x14:dataValidation>
        <x14:dataValidation type="list" allowBlank="1" showInputMessage="1" showErrorMessage="1" xr:uid="{D2AB4B15-4E3E-4BD8-8E66-28CA11C1F088}">
          <x14:formula1>
            <xm:f>部局名称!$A$2:$A$44</xm:f>
          </x14:formula1>
          <xm:sqref>E6:E155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BC20"/>
  <sheetViews>
    <sheetView showGridLines="0" view="pageBreakPreview" topLeftCell="A7" zoomScale="25" zoomScaleNormal="25" zoomScaleSheetLayoutView="25" zoomScalePageLayoutView="25" workbookViewId="0">
      <selection activeCell="Y13" sqref="Y13"/>
    </sheetView>
  </sheetViews>
  <sheetFormatPr defaultRowHeight="69.95" customHeight="1"/>
  <cols>
    <col min="1" max="1" width="9.75" style="3" customWidth="1"/>
    <col min="2" max="2" width="11.625" style="40" customWidth="1"/>
    <col min="3" max="3" width="17.875" style="3" customWidth="1"/>
    <col min="4" max="4" width="20.375" style="3" customWidth="1"/>
    <col min="5" max="5" width="12.125" style="3" customWidth="1"/>
    <col min="6" max="6" width="15.125" style="3" customWidth="1"/>
    <col min="7" max="8" width="37.625" style="13" customWidth="1"/>
    <col min="9" max="10" width="12.875" style="14" customWidth="1"/>
    <col min="11" max="11" width="19.125" style="41" customWidth="1"/>
    <col min="12" max="13" width="9.75" style="14" customWidth="1"/>
    <col min="14" max="15" width="34.875" style="3" customWidth="1"/>
    <col min="16" max="16" width="10.125" style="3" customWidth="1"/>
    <col min="17" max="17" width="25.125" style="3" customWidth="1"/>
    <col min="18" max="18" width="25.125" style="16" customWidth="1"/>
    <col min="19" max="19" width="12.5" style="13" customWidth="1"/>
    <col min="20" max="20" width="12.5" style="3" customWidth="1"/>
    <col min="21" max="22" width="34" style="2" customWidth="1"/>
    <col min="23" max="23" width="38" style="3" customWidth="1"/>
    <col min="24" max="24" width="4.625" style="2" customWidth="1"/>
    <col min="25" max="25" width="28.625" style="3" customWidth="1"/>
    <col min="26" max="26" width="28.625" style="17" customWidth="1"/>
    <col min="27" max="27" width="10.625" style="3" customWidth="1"/>
    <col min="28" max="39" width="8.875" style="18" customWidth="1"/>
    <col min="40" max="40" width="8.875" style="3" customWidth="1"/>
    <col min="41" max="41" width="13.375" style="3" customWidth="1"/>
    <col min="42" max="42" width="6.625" style="3" customWidth="1"/>
    <col min="43" max="43" width="6.875" style="3" customWidth="1"/>
    <col min="44" max="44" width="6.625" style="3" customWidth="1"/>
    <col min="45" max="45" width="21" style="3" customWidth="1"/>
    <col min="46" max="46" width="26" style="3" customWidth="1"/>
    <col min="47" max="47" width="6.625" style="3" customWidth="1"/>
    <col min="48" max="49" width="24" style="3" customWidth="1"/>
    <col min="50" max="50" width="13.625" style="3" customWidth="1"/>
    <col min="51" max="51" width="20.25" style="3" customWidth="1"/>
    <col min="52" max="53" width="13.625" style="3" customWidth="1"/>
    <col min="54" max="54" width="12.125" style="3" customWidth="1"/>
    <col min="55" max="55" width="20.5" style="3" customWidth="1"/>
    <col min="56" max="16384" width="9" style="3"/>
  </cols>
  <sheetData>
    <row r="1" spans="1:55" s="139" customFormat="1" ht="123.75" customHeight="1" thickBot="1">
      <c r="B1" s="376">
        <v>45748</v>
      </c>
      <c r="C1" s="376"/>
      <c r="D1" s="376"/>
      <c r="E1" s="160" t="s">
        <v>571</v>
      </c>
      <c r="F1" s="161"/>
      <c r="G1" s="159"/>
      <c r="H1" s="155"/>
      <c r="I1" s="156"/>
      <c r="J1" s="156"/>
      <c r="K1" s="41"/>
      <c r="Q1" s="140"/>
      <c r="R1" s="141"/>
      <c r="T1" s="142"/>
      <c r="U1" s="142"/>
      <c r="W1" s="142"/>
      <c r="Y1" s="143"/>
      <c r="AA1" s="144"/>
      <c r="AB1" s="144"/>
      <c r="AC1" s="144"/>
      <c r="AD1" s="144"/>
      <c r="AE1" s="144"/>
      <c r="AF1" s="144"/>
      <c r="AG1" s="144"/>
      <c r="AH1" s="144"/>
      <c r="AI1" s="144"/>
      <c r="AJ1" s="144"/>
      <c r="AK1" s="144"/>
      <c r="AL1" s="144"/>
    </row>
    <row r="2" spans="1:55" s="139" customFormat="1" ht="123.75" customHeight="1" thickTop="1">
      <c r="B2" s="230"/>
      <c r="C2" s="230"/>
      <c r="D2" s="230"/>
      <c r="E2" s="231"/>
      <c r="F2" s="232"/>
      <c r="G2" s="233"/>
      <c r="H2" s="234"/>
      <c r="I2" s="235"/>
      <c r="J2" s="235"/>
      <c r="K2" s="41"/>
      <c r="Q2" s="140"/>
      <c r="R2" s="141"/>
      <c r="T2" s="142"/>
      <c r="U2" s="142"/>
      <c r="W2" s="142"/>
      <c r="Y2" s="143"/>
      <c r="AA2" s="144"/>
      <c r="AB2" s="144"/>
      <c r="AC2" s="144"/>
      <c r="AD2" s="144"/>
      <c r="AE2" s="144"/>
      <c r="AF2" s="144"/>
      <c r="AG2" s="144"/>
      <c r="AH2" s="144"/>
      <c r="AI2" s="144"/>
      <c r="AJ2" s="144"/>
      <c r="AK2" s="144"/>
      <c r="AL2" s="144"/>
    </row>
    <row r="3" spans="1:55" s="48" customFormat="1" ht="185.25" customHeight="1">
      <c r="A3" s="138"/>
      <c r="B3" s="40"/>
      <c r="C3" s="3"/>
      <c r="D3" s="3"/>
      <c r="E3" s="3"/>
      <c r="F3" s="3"/>
      <c r="G3" s="13"/>
      <c r="H3" s="13"/>
      <c r="I3" s="14"/>
      <c r="J3" s="14"/>
      <c r="K3" s="41"/>
      <c r="L3" s="51"/>
      <c r="M3" s="51"/>
      <c r="Q3" s="76"/>
      <c r="R3" s="75"/>
      <c r="S3" s="75"/>
      <c r="T3" s="75"/>
      <c r="U3" s="75"/>
      <c r="V3" s="77"/>
      <c r="W3" s="78"/>
      <c r="X3" s="51"/>
      <c r="Z3" s="49"/>
      <c r="AB3" s="50"/>
      <c r="AC3" s="50"/>
      <c r="AD3" s="50"/>
      <c r="AE3" s="50"/>
      <c r="AF3" s="50"/>
      <c r="AG3" s="50"/>
      <c r="AH3" s="50"/>
      <c r="AI3" s="50"/>
      <c r="AJ3" s="50"/>
      <c r="AK3" s="50"/>
      <c r="AL3" s="50"/>
      <c r="AM3" s="50"/>
    </row>
    <row r="4" spans="1:55" s="48" customFormat="1" ht="143.25" customHeight="1">
      <c r="B4" s="51"/>
      <c r="C4" s="51"/>
      <c r="D4" s="51"/>
      <c r="E4" s="51"/>
      <c r="F4" s="51"/>
      <c r="G4" s="51"/>
      <c r="H4" s="51"/>
      <c r="I4" s="51"/>
      <c r="J4" s="51"/>
      <c r="K4" s="51"/>
      <c r="L4" s="51"/>
      <c r="M4" s="51"/>
      <c r="N4" s="51"/>
      <c r="O4" s="59"/>
      <c r="P4" s="57"/>
      <c r="Q4" s="60"/>
      <c r="R4" s="58"/>
      <c r="S4" s="58"/>
      <c r="T4" s="51"/>
      <c r="U4" s="59"/>
      <c r="V4" s="57"/>
      <c r="W4" s="60"/>
      <c r="X4" s="51"/>
      <c r="Z4" s="49"/>
      <c r="AB4" s="50"/>
      <c r="AC4" s="50"/>
      <c r="AD4" s="50"/>
      <c r="AE4" s="50"/>
      <c r="AF4" s="50"/>
      <c r="AG4" s="50"/>
      <c r="AH4" s="50"/>
      <c r="AI4" s="50"/>
      <c r="AJ4" s="50"/>
      <c r="AK4" s="50"/>
      <c r="AL4" s="50"/>
      <c r="AM4" s="50"/>
    </row>
    <row r="5" spans="1:55" ht="120" customHeight="1"/>
    <row r="6" spans="1:55" ht="120" customHeight="1"/>
    <row r="7" spans="1:55" ht="120" customHeight="1"/>
    <row r="8" spans="1:55" ht="120" customHeight="1">
      <c r="B8" s="12"/>
      <c r="K8" s="15"/>
      <c r="L8" s="225"/>
      <c r="M8" s="145"/>
      <c r="N8" s="125"/>
      <c r="AY8" s="19"/>
      <c r="AZ8" s="19"/>
      <c r="BA8" s="212"/>
    </row>
    <row r="9" spans="1:55" s="97" customFormat="1" ht="159" customHeight="1">
      <c r="B9" s="89"/>
      <c r="C9" s="73"/>
      <c r="D9" s="278"/>
      <c r="E9" s="91"/>
      <c r="F9" s="61" t="s">
        <v>376</v>
      </c>
      <c r="G9" s="377" t="s">
        <v>394</v>
      </c>
      <c r="H9" s="377"/>
      <c r="I9" s="92"/>
      <c r="J9" s="91"/>
      <c r="K9" s="229" t="s">
        <v>395</v>
      </c>
      <c r="L9" s="93" t="s">
        <v>367</v>
      </c>
      <c r="M9" s="93" t="s">
        <v>22</v>
      </c>
      <c r="N9" s="202"/>
      <c r="O9" s="203"/>
      <c r="P9" s="208" t="s">
        <v>370</v>
      </c>
      <c r="Q9" s="204"/>
      <c r="R9" s="210" t="s">
        <v>369</v>
      </c>
      <c r="S9" s="211"/>
      <c r="T9" s="211"/>
      <c r="U9" s="378" t="s">
        <v>372</v>
      </c>
      <c r="V9" s="379"/>
      <c r="W9" s="208" t="s">
        <v>373</v>
      </c>
      <c r="X9" s="94"/>
      <c r="Y9" s="73"/>
      <c r="Z9" s="73"/>
      <c r="AA9" s="89"/>
      <c r="AB9" s="380" t="s">
        <v>474</v>
      </c>
      <c r="AC9" s="381"/>
      <c r="AD9" s="381"/>
      <c r="AE9" s="381"/>
      <c r="AF9" s="381"/>
      <c r="AG9" s="381"/>
      <c r="AH9" s="381"/>
      <c r="AI9" s="381"/>
      <c r="AJ9" s="381"/>
      <c r="AK9" s="381"/>
      <c r="AL9" s="381"/>
      <c r="AM9" s="381"/>
      <c r="AN9" s="91"/>
      <c r="AO9" s="373" t="s">
        <v>302</v>
      </c>
      <c r="AP9" s="374"/>
      <c r="AQ9" s="374"/>
      <c r="AR9" s="374"/>
      <c r="AS9" s="374"/>
      <c r="AT9" s="375"/>
      <c r="AU9" s="206" t="s">
        <v>375</v>
      </c>
      <c r="AV9" s="208" t="s">
        <v>468</v>
      </c>
      <c r="AW9" s="95"/>
      <c r="AX9" s="95"/>
      <c r="AY9" s="96"/>
      <c r="AZ9" s="90"/>
      <c r="BA9" s="90"/>
      <c r="BB9" s="90"/>
      <c r="BC9" s="371" t="s">
        <v>483</v>
      </c>
    </row>
    <row r="10" spans="1:55" s="88" customFormat="1" ht="167.25" customHeight="1">
      <c r="B10" s="80"/>
      <c r="C10" s="81" t="s">
        <v>295</v>
      </c>
      <c r="D10" s="83" t="s">
        <v>480</v>
      </c>
      <c r="E10" s="82" t="s">
        <v>300</v>
      </c>
      <c r="F10" s="64" t="s">
        <v>0</v>
      </c>
      <c r="G10" s="64" t="s">
        <v>393</v>
      </c>
      <c r="H10" s="64" t="s">
        <v>296</v>
      </c>
      <c r="I10" s="83" t="s">
        <v>92</v>
      </c>
      <c r="J10" s="83" t="s">
        <v>66</v>
      </c>
      <c r="K10" s="65" t="s">
        <v>280</v>
      </c>
      <c r="L10" s="84" t="s">
        <v>366</v>
      </c>
      <c r="M10" s="117" t="s">
        <v>14</v>
      </c>
      <c r="N10" s="209" t="s">
        <v>378</v>
      </c>
      <c r="O10" s="201" t="s">
        <v>368</v>
      </c>
      <c r="P10" s="64" t="s">
        <v>1</v>
      </c>
      <c r="Q10" s="64" t="s">
        <v>371</v>
      </c>
      <c r="R10" s="68" t="s">
        <v>293</v>
      </c>
      <c r="S10" s="64" t="s">
        <v>343</v>
      </c>
      <c r="T10" s="63" t="s">
        <v>4</v>
      </c>
      <c r="U10" s="69" t="s">
        <v>350</v>
      </c>
      <c r="V10" s="69" t="s">
        <v>351</v>
      </c>
      <c r="W10" s="64" t="s">
        <v>374</v>
      </c>
      <c r="X10" s="85" t="s">
        <v>24</v>
      </c>
      <c r="Y10" s="81" t="s">
        <v>2</v>
      </c>
      <c r="Z10" s="86" t="s">
        <v>3</v>
      </c>
      <c r="AA10" s="83" t="s">
        <v>23</v>
      </c>
      <c r="AB10" s="87" t="s">
        <v>26</v>
      </c>
      <c r="AC10" s="87" t="s">
        <v>286</v>
      </c>
      <c r="AD10" s="87" t="s">
        <v>287</v>
      </c>
      <c r="AE10" s="87" t="s">
        <v>28</v>
      </c>
      <c r="AF10" s="87" t="s">
        <v>288</v>
      </c>
      <c r="AG10" s="87" t="s">
        <v>289</v>
      </c>
      <c r="AH10" s="87" t="s">
        <v>9</v>
      </c>
      <c r="AI10" s="87" t="s">
        <v>5</v>
      </c>
      <c r="AJ10" s="87" t="s">
        <v>6</v>
      </c>
      <c r="AK10" s="87" t="s">
        <v>31</v>
      </c>
      <c r="AL10" s="87" t="s">
        <v>290</v>
      </c>
      <c r="AM10" s="87" t="s">
        <v>291</v>
      </c>
      <c r="AN10" s="83" t="s">
        <v>7</v>
      </c>
      <c r="AO10" s="81" t="s">
        <v>301</v>
      </c>
      <c r="AP10" s="83" t="s">
        <v>93</v>
      </c>
      <c r="AQ10" s="81" t="s">
        <v>121</v>
      </c>
      <c r="AR10" s="83" t="s">
        <v>94</v>
      </c>
      <c r="AS10" s="81" t="s">
        <v>299</v>
      </c>
      <c r="AT10" s="81" t="s">
        <v>339</v>
      </c>
      <c r="AU10" s="81" t="s">
        <v>95</v>
      </c>
      <c r="AV10" s="81" t="s">
        <v>467</v>
      </c>
      <c r="AW10" s="81" t="s">
        <v>8</v>
      </c>
      <c r="AX10" s="81" t="s">
        <v>33</v>
      </c>
      <c r="AY10" s="81" t="s">
        <v>263</v>
      </c>
      <c r="AZ10" s="81" t="s">
        <v>264</v>
      </c>
      <c r="BA10" s="81" t="s">
        <v>265</v>
      </c>
      <c r="BB10" s="81" t="s">
        <v>329</v>
      </c>
      <c r="BC10" s="372"/>
    </row>
    <row r="11" spans="1:55" s="116" customFormat="1" ht="120" customHeight="1">
      <c r="B11" s="98" t="s">
        <v>305</v>
      </c>
      <c r="C11" s="99" t="s">
        <v>20</v>
      </c>
      <c r="D11" s="283" t="s">
        <v>482</v>
      </c>
      <c r="E11" s="100">
        <v>5420</v>
      </c>
      <c r="F11" s="101" t="s">
        <v>306</v>
      </c>
      <c r="G11" s="102" t="s">
        <v>306</v>
      </c>
      <c r="H11" s="102" t="s">
        <v>307</v>
      </c>
      <c r="I11" s="103">
        <v>102000000000</v>
      </c>
      <c r="J11" s="103" t="s">
        <v>72</v>
      </c>
      <c r="K11" s="104"/>
      <c r="L11" s="105"/>
      <c r="M11" s="118"/>
      <c r="N11" s="102" t="s">
        <v>308</v>
      </c>
      <c r="O11" s="102" t="s">
        <v>309</v>
      </c>
      <c r="P11" s="106">
        <v>1</v>
      </c>
      <c r="Q11" s="107">
        <v>35880</v>
      </c>
      <c r="R11" s="108" t="s">
        <v>473</v>
      </c>
      <c r="S11" s="106" t="s">
        <v>114</v>
      </c>
      <c r="T11" s="99">
        <v>3200</v>
      </c>
      <c r="U11" s="109" t="s">
        <v>361</v>
      </c>
      <c r="V11" s="109" t="s">
        <v>364</v>
      </c>
      <c r="W11" s="102" t="s">
        <v>18</v>
      </c>
      <c r="X11" s="110">
        <v>3</v>
      </c>
      <c r="Y11" s="107">
        <v>46296</v>
      </c>
      <c r="Z11" s="107">
        <v>45716</v>
      </c>
      <c r="AA11" s="100" t="s">
        <v>349</v>
      </c>
      <c r="AB11" s="111"/>
      <c r="AC11" s="111"/>
      <c r="AD11" s="111"/>
      <c r="AE11" s="111"/>
      <c r="AF11" s="111"/>
      <c r="AG11" s="111"/>
      <c r="AH11" s="111">
        <v>1</v>
      </c>
      <c r="AI11" s="111">
        <v>5</v>
      </c>
      <c r="AJ11" s="111">
        <v>0</v>
      </c>
      <c r="AK11" s="111">
        <v>5</v>
      </c>
      <c r="AL11" s="111">
        <v>5</v>
      </c>
      <c r="AM11" s="111"/>
      <c r="AN11" s="112">
        <v>16</v>
      </c>
      <c r="AO11" s="113"/>
      <c r="AP11" s="112" t="s">
        <v>304</v>
      </c>
      <c r="AQ11" s="111"/>
      <c r="AR11" s="112" t="s">
        <v>303</v>
      </c>
      <c r="AS11" s="114"/>
      <c r="AT11" s="114"/>
      <c r="AU11" s="111"/>
      <c r="AV11" s="102" t="s">
        <v>310</v>
      </c>
      <c r="AW11" s="102"/>
      <c r="AX11" s="106" t="s">
        <v>311</v>
      </c>
      <c r="AY11" s="115" t="s">
        <v>396</v>
      </c>
      <c r="AZ11" s="106">
        <v>7622</v>
      </c>
      <c r="BA11" s="106" t="s">
        <v>312</v>
      </c>
      <c r="BB11" s="106"/>
      <c r="BC11" s="102" t="s">
        <v>484</v>
      </c>
    </row>
    <row r="12" spans="1:55" s="116" customFormat="1" ht="120" customHeight="1">
      <c r="B12" s="98" t="s">
        <v>313</v>
      </c>
      <c r="C12" s="99" t="s">
        <v>19</v>
      </c>
      <c r="D12" s="283" t="s">
        <v>482</v>
      </c>
      <c r="E12" s="100">
        <v>5410</v>
      </c>
      <c r="F12" s="281" t="s">
        <v>547</v>
      </c>
      <c r="G12" s="102" t="s">
        <v>486</v>
      </c>
      <c r="H12" s="102"/>
      <c r="I12" s="103">
        <v>160100000000</v>
      </c>
      <c r="J12" s="103" t="s">
        <v>303</v>
      </c>
      <c r="K12" s="104"/>
      <c r="L12" s="105"/>
      <c r="M12" s="118" t="s">
        <v>113</v>
      </c>
      <c r="N12" s="102" t="s">
        <v>314</v>
      </c>
      <c r="O12" s="102" t="s">
        <v>315</v>
      </c>
      <c r="P12" s="106">
        <v>2</v>
      </c>
      <c r="Q12" s="107">
        <v>36885</v>
      </c>
      <c r="R12" s="108" t="s">
        <v>316</v>
      </c>
      <c r="S12" s="106" t="s">
        <v>317</v>
      </c>
      <c r="T12" s="99">
        <v>1200</v>
      </c>
      <c r="U12" s="109" t="s">
        <v>318</v>
      </c>
      <c r="V12" s="109" t="s">
        <v>318</v>
      </c>
      <c r="W12" s="102" t="s">
        <v>17</v>
      </c>
      <c r="X12" s="110">
        <v>1</v>
      </c>
      <c r="Y12" s="107">
        <v>46296</v>
      </c>
      <c r="Z12" s="107">
        <v>45747</v>
      </c>
      <c r="AA12" s="100" t="s">
        <v>487</v>
      </c>
      <c r="AB12" s="111"/>
      <c r="AC12" s="111"/>
      <c r="AD12" s="111"/>
      <c r="AE12" s="111"/>
      <c r="AF12" s="111"/>
      <c r="AG12" s="111"/>
      <c r="AH12" s="111">
        <v>20</v>
      </c>
      <c r="AI12" s="111">
        <v>20</v>
      </c>
      <c r="AJ12" s="111">
        <v>20</v>
      </c>
      <c r="AK12" s="111">
        <v>20</v>
      </c>
      <c r="AL12" s="111">
        <v>20</v>
      </c>
      <c r="AM12" s="111">
        <v>20</v>
      </c>
      <c r="AN12" s="112">
        <v>120</v>
      </c>
      <c r="AO12" s="113" t="s">
        <v>135</v>
      </c>
      <c r="AP12" s="112">
        <v>122</v>
      </c>
      <c r="AQ12" s="111" t="s">
        <v>319</v>
      </c>
      <c r="AR12" s="112">
        <v>8</v>
      </c>
      <c r="AS12" s="114">
        <v>45651</v>
      </c>
      <c r="AT12" s="114" t="s">
        <v>340</v>
      </c>
      <c r="AU12" s="111">
        <v>1</v>
      </c>
      <c r="AV12" s="102" t="s">
        <v>365</v>
      </c>
      <c r="AW12" s="102" t="s">
        <v>322</v>
      </c>
      <c r="AX12" s="106" t="s">
        <v>398</v>
      </c>
      <c r="AY12" s="115" t="s">
        <v>397</v>
      </c>
      <c r="AZ12" s="106"/>
      <c r="BA12" s="106" t="s">
        <v>312</v>
      </c>
      <c r="BB12" s="106"/>
      <c r="BC12" s="102"/>
    </row>
    <row r="13" spans="1:55" s="36" customFormat="1" ht="120" customHeight="1">
      <c r="B13" s="20"/>
      <c r="C13" s="21"/>
      <c r="D13" s="4"/>
      <c r="E13" s="4"/>
      <c r="F13" s="21"/>
      <c r="G13" s="22"/>
      <c r="H13" s="22"/>
      <c r="I13" s="23"/>
      <c r="J13" s="23"/>
      <c r="K13" s="42"/>
      <c r="L13" s="24"/>
      <c r="M13" s="24"/>
      <c r="N13" s="25"/>
      <c r="O13" s="22"/>
      <c r="P13" s="25"/>
      <c r="Q13" s="26"/>
      <c r="R13" s="27"/>
      <c r="S13" s="25"/>
      <c r="T13" s="28"/>
      <c r="U13" s="29"/>
      <c r="V13" s="29"/>
      <c r="W13" s="30"/>
      <c r="X13" s="5"/>
      <c r="Y13" s="31"/>
      <c r="Z13" s="31"/>
      <c r="AA13" s="4"/>
      <c r="AB13" s="32"/>
      <c r="AC13" s="32"/>
      <c r="AD13" s="32"/>
      <c r="AE13" s="32"/>
      <c r="AF13" s="32"/>
      <c r="AG13" s="32"/>
      <c r="AH13" s="32"/>
      <c r="AI13" s="32"/>
      <c r="AJ13" s="32"/>
      <c r="AK13" s="32"/>
      <c r="AL13" s="32"/>
      <c r="AM13" s="32"/>
      <c r="AN13" s="33">
        <f t="shared" ref="AN13:AN19" si="0">SUM($AB13:$AM13)</f>
        <v>0</v>
      </c>
      <c r="AO13" s="34"/>
      <c r="AP13" s="164"/>
      <c r="AQ13" s="34"/>
      <c r="AR13" s="33"/>
      <c r="AS13" s="35"/>
      <c r="AT13" s="35"/>
      <c r="AU13" s="34"/>
      <c r="AV13" s="25"/>
      <c r="AW13" s="25"/>
      <c r="AX13" s="25"/>
      <c r="AY13" s="25"/>
      <c r="AZ13" s="25"/>
      <c r="BA13" s="25"/>
      <c r="BB13" s="25"/>
      <c r="BC13" s="25"/>
    </row>
    <row r="14" spans="1:55" s="36" customFormat="1" ht="120" customHeight="1">
      <c r="B14" s="20"/>
      <c r="C14" s="21"/>
      <c r="D14" s="4"/>
      <c r="E14" s="4"/>
      <c r="F14" s="21"/>
      <c r="G14" s="22"/>
      <c r="H14" s="22"/>
      <c r="I14" s="23"/>
      <c r="J14" s="23"/>
      <c r="K14" s="42"/>
      <c r="L14" s="24"/>
      <c r="M14" s="24"/>
      <c r="N14" s="25"/>
      <c r="O14" s="22"/>
      <c r="P14" s="25"/>
      <c r="Q14" s="26"/>
      <c r="R14" s="27"/>
      <c r="S14" s="25"/>
      <c r="T14" s="28"/>
      <c r="U14" s="29"/>
      <c r="V14" s="29"/>
      <c r="W14" s="30"/>
      <c r="X14" s="5"/>
      <c r="Y14" s="31"/>
      <c r="Z14" s="31"/>
      <c r="AA14" s="4"/>
      <c r="AB14" s="32"/>
      <c r="AC14" s="32"/>
      <c r="AD14" s="32"/>
      <c r="AE14" s="32"/>
      <c r="AF14" s="32"/>
      <c r="AG14" s="32"/>
      <c r="AH14" s="32"/>
      <c r="AI14" s="32"/>
      <c r="AJ14" s="32"/>
      <c r="AK14" s="32"/>
      <c r="AL14" s="32"/>
      <c r="AM14" s="32"/>
      <c r="AN14" s="33">
        <f t="shared" si="0"/>
        <v>0</v>
      </c>
      <c r="AO14" s="34"/>
      <c r="AP14" s="164"/>
      <c r="AQ14" s="34"/>
      <c r="AR14" s="33"/>
      <c r="AS14" s="35"/>
      <c r="AT14" s="35"/>
      <c r="AU14" s="34"/>
      <c r="AV14" s="25"/>
      <c r="AW14" s="25"/>
      <c r="AX14" s="25"/>
      <c r="AY14" s="25"/>
      <c r="AZ14" s="25"/>
      <c r="BA14" s="25"/>
      <c r="BB14" s="25"/>
      <c r="BC14" s="25"/>
    </row>
    <row r="15" spans="1:55" s="37" customFormat="1" ht="120" customHeight="1">
      <c r="B15" s="20"/>
      <c r="C15" s="21"/>
      <c r="D15" s="4"/>
      <c r="E15" s="4"/>
      <c r="F15" s="21"/>
      <c r="G15" s="22"/>
      <c r="H15" s="22"/>
      <c r="I15" s="23"/>
      <c r="J15" s="23"/>
      <c r="K15" s="42"/>
      <c r="L15" s="24"/>
      <c r="M15" s="24"/>
      <c r="N15" s="25"/>
      <c r="O15" s="22"/>
      <c r="P15" s="25"/>
      <c r="Q15" s="26"/>
      <c r="R15" s="27"/>
      <c r="S15" s="25"/>
      <c r="T15" s="28"/>
      <c r="U15" s="29"/>
      <c r="V15" s="29"/>
      <c r="W15" s="30"/>
      <c r="X15" s="5"/>
      <c r="Y15" s="31"/>
      <c r="Z15" s="31"/>
      <c r="AA15" s="4"/>
      <c r="AB15" s="32"/>
      <c r="AC15" s="32"/>
      <c r="AD15" s="32"/>
      <c r="AE15" s="32"/>
      <c r="AF15" s="32"/>
      <c r="AG15" s="32"/>
      <c r="AH15" s="32"/>
      <c r="AI15" s="32"/>
      <c r="AJ15" s="32"/>
      <c r="AK15" s="32"/>
      <c r="AL15" s="32"/>
      <c r="AM15" s="32"/>
      <c r="AN15" s="33">
        <f t="shared" si="0"/>
        <v>0</v>
      </c>
      <c r="AO15" s="34"/>
      <c r="AP15" s="164"/>
      <c r="AQ15" s="34"/>
      <c r="AR15" s="33"/>
      <c r="AS15" s="35"/>
      <c r="AT15" s="35"/>
      <c r="AU15" s="34"/>
      <c r="AV15" s="25"/>
      <c r="AW15" s="25"/>
      <c r="AX15" s="25"/>
      <c r="AY15" s="25"/>
      <c r="AZ15" s="25"/>
      <c r="BA15" s="25"/>
      <c r="BB15" s="25"/>
      <c r="BC15" s="25"/>
    </row>
    <row r="16" spans="1:55" s="39" customFormat="1" ht="120" customHeight="1">
      <c r="B16" s="38"/>
      <c r="C16" s="21"/>
      <c r="D16" s="4"/>
      <c r="E16" s="4"/>
      <c r="F16" s="21"/>
      <c r="G16" s="22"/>
      <c r="H16" s="22"/>
      <c r="I16" s="23"/>
      <c r="J16" s="23"/>
      <c r="K16" s="42"/>
      <c r="L16" s="24"/>
      <c r="M16" s="24"/>
      <c r="N16" s="25"/>
      <c r="O16" s="22"/>
      <c r="P16" s="25"/>
      <c r="Q16" s="26"/>
      <c r="R16" s="27"/>
      <c r="S16" s="25"/>
      <c r="T16" s="28"/>
      <c r="U16" s="29"/>
      <c r="V16" s="29"/>
      <c r="W16" s="30"/>
      <c r="X16" s="5"/>
      <c r="Y16" s="31"/>
      <c r="Z16" s="31"/>
      <c r="AA16" s="4"/>
      <c r="AB16" s="32"/>
      <c r="AC16" s="32"/>
      <c r="AD16" s="32"/>
      <c r="AE16" s="32"/>
      <c r="AF16" s="32"/>
      <c r="AG16" s="32"/>
      <c r="AH16" s="32"/>
      <c r="AI16" s="32"/>
      <c r="AJ16" s="32"/>
      <c r="AK16" s="32"/>
      <c r="AL16" s="32"/>
      <c r="AM16" s="32"/>
      <c r="AN16" s="33">
        <f t="shared" si="0"/>
        <v>0</v>
      </c>
      <c r="AO16" s="34"/>
      <c r="AP16" s="164"/>
      <c r="AQ16" s="34"/>
      <c r="AR16" s="33"/>
      <c r="AS16" s="35"/>
      <c r="AT16" s="35"/>
      <c r="AU16" s="34"/>
      <c r="AV16" s="25"/>
      <c r="AW16" s="25"/>
      <c r="AX16" s="25"/>
      <c r="AY16" s="25"/>
      <c r="AZ16" s="25"/>
      <c r="BA16" s="25"/>
      <c r="BB16" s="25"/>
      <c r="BC16" s="25"/>
    </row>
    <row r="17" spans="2:55" s="39" customFormat="1" ht="120" customHeight="1">
      <c r="B17" s="38"/>
      <c r="C17" s="21"/>
      <c r="D17" s="4"/>
      <c r="E17" s="4"/>
      <c r="F17" s="21"/>
      <c r="G17" s="22"/>
      <c r="H17" s="22"/>
      <c r="I17" s="23"/>
      <c r="J17" s="23"/>
      <c r="K17" s="42"/>
      <c r="L17" s="24"/>
      <c r="M17" s="24"/>
      <c r="N17" s="25"/>
      <c r="O17" s="22"/>
      <c r="P17" s="25"/>
      <c r="Q17" s="26"/>
      <c r="R17" s="27"/>
      <c r="S17" s="25"/>
      <c r="T17" s="28"/>
      <c r="U17" s="29"/>
      <c r="V17" s="29"/>
      <c r="W17" s="30"/>
      <c r="X17" s="5"/>
      <c r="Y17" s="31"/>
      <c r="Z17" s="31"/>
      <c r="AA17" s="4"/>
      <c r="AB17" s="32"/>
      <c r="AC17" s="32"/>
      <c r="AD17" s="32"/>
      <c r="AE17" s="32"/>
      <c r="AF17" s="32"/>
      <c r="AG17" s="32"/>
      <c r="AH17" s="32"/>
      <c r="AI17" s="32"/>
      <c r="AJ17" s="32"/>
      <c r="AK17" s="32"/>
      <c r="AL17" s="32"/>
      <c r="AM17" s="32"/>
      <c r="AN17" s="33"/>
      <c r="AO17" s="34"/>
      <c r="AP17" s="164"/>
      <c r="AQ17" s="34"/>
      <c r="AR17" s="33"/>
      <c r="AS17" s="35"/>
      <c r="AT17" s="35"/>
      <c r="AU17" s="34"/>
      <c r="AV17" s="25"/>
      <c r="AW17" s="25"/>
      <c r="AX17" s="25"/>
      <c r="AY17" s="25"/>
      <c r="AZ17" s="25"/>
      <c r="BA17" s="25"/>
      <c r="BB17" s="25"/>
      <c r="BC17" s="25"/>
    </row>
    <row r="18" spans="2:55" s="39" customFormat="1" ht="120" customHeight="1">
      <c r="B18" s="38"/>
      <c r="C18" s="21"/>
      <c r="D18" s="4"/>
      <c r="E18" s="4"/>
      <c r="F18" s="21"/>
      <c r="G18" s="22"/>
      <c r="H18" s="22"/>
      <c r="I18" s="23"/>
      <c r="J18" s="23"/>
      <c r="K18" s="42"/>
      <c r="L18" s="24"/>
      <c r="M18" s="24"/>
      <c r="N18" s="25"/>
      <c r="O18" s="22"/>
      <c r="P18" s="25"/>
      <c r="Q18" s="26"/>
      <c r="R18" s="27"/>
      <c r="S18" s="25"/>
      <c r="T18" s="28"/>
      <c r="U18" s="29"/>
      <c r="V18" s="29"/>
      <c r="W18" s="30"/>
      <c r="X18" s="5"/>
      <c r="Y18" s="31"/>
      <c r="Z18" s="31"/>
      <c r="AA18" s="4"/>
      <c r="AB18" s="32"/>
      <c r="AC18" s="32"/>
      <c r="AD18" s="32"/>
      <c r="AE18" s="32"/>
      <c r="AF18" s="32"/>
      <c r="AG18" s="32"/>
      <c r="AH18" s="32"/>
      <c r="AI18" s="32"/>
      <c r="AJ18" s="32"/>
      <c r="AK18" s="32"/>
      <c r="AL18" s="32"/>
      <c r="AM18" s="32"/>
      <c r="AN18" s="33"/>
      <c r="AO18" s="34"/>
      <c r="AP18" s="164"/>
      <c r="AQ18" s="34"/>
      <c r="AR18" s="33"/>
      <c r="AS18" s="35"/>
      <c r="AT18" s="35"/>
      <c r="AU18" s="34"/>
      <c r="AV18" s="25"/>
      <c r="AW18" s="25"/>
      <c r="AX18" s="25"/>
      <c r="AY18" s="25"/>
      <c r="AZ18" s="25"/>
      <c r="BA18" s="25"/>
      <c r="BB18" s="25"/>
      <c r="BC18" s="25"/>
    </row>
    <row r="19" spans="2:55" s="39" customFormat="1" ht="69.95" customHeight="1">
      <c r="B19" s="38"/>
      <c r="C19" s="21"/>
      <c r="D19" s="4"/>
      <c r="E19" s="4"/>
      <c r="F19" s="21"/>
      <c r="G19" s="22"/>
      <c r="H19" s="22"/>
      <c r="I19" s="23"/>
      <c r="J19" s="23"/>
      <c r="K19" s="42"/>
      <c r="L19" s="24"/>
      <c r="M19" s="24"/>
      <c r="N19" s="25"/>
      <c r="O19" s="22"/>
      <c r="P19" s="25"/>
      <c r="Q19" s="26"/>
      <c r="R19" s="27"/>
      <c r="S19" s="25"/>
      <c r="T19" s="28"/>
      <c r="U19" s="29"/>
      <c r="V19" s="29"/>
      <c r="W19" s="30"/>
      <c r="X19" s="5"/>
      <c r="Y19" s="31"/>
      <c r="Z19" s="31"/>
      <c r="AA19" s="4"/>
      <c r="AB19" s="32"/>
      <c r="AC19" s="32"/>
      <c r="AD19" s="32"/>
      <c r="AE19" s="32"/>
      <c r="AF19" s="32"/>
      <c r="AG19" s="32"/>
      <c r="AH19" s="32"/>
      <c r="AI19" s="32"/>
      <c r="AJ19" s="32"/>
      <c r="AK19" s="32"/>
      <c r="AL19" s="32"/>
      <c r="AM19" s="32"/>
      <c r="AN19" s="33">
        <f t="shared" si="0"/>
        <v>0</v>
      </c>
      <c r="AO19" s="34"/>
      <c r="AP19" s="164"/>
      <c r="AQ19" s="34"/>
      <c r="AR19" s="33"/>
      <c r="AS19" s="35"/>
      <c r="AT19" s="35"/>
      <c r="AU19" s="34"/>
      <c r="AV19" s="25"/>
      <c r="AW19" s="25"/>
      <c r="AX19" s="25" t="s">
        <v>21</v>
      </c>
      <c r="AY19" s="25"/>
      <c r="AZ19" s="25"/>
      <c r="BA19" s="25"/>
      <c r="BB19" s="25"/>
      <c r="BC19" s="25"/>
    </row>
    <row r="20" spans="2:55" ht="305.25" customHeight="1"/>
  </sheetData>
  <sheetProtection algorithmName="SHA-512" hashValue="UGrilyii92pKz/wtykwxC2iMdsHKcE7hvGcm3tsimvehkNICPyUtOdS0Ahb6XuV0AVvToklcucX4Z8oDTIlrgg==" saltValue="/RJ/sjyXPe/BafAuDsl3YQ==" spinCount="100000" sheet="1" objects="1" scenarios="1"/>
  <dataConsolidate/>
  <mergeCells count="6">
    <mergeCell ref="BC9:BC10"/>
    <mergeCell ref="AO9:AT9"/>
    <mergeCell ref="B1:D1"/>
    <mergeCell ref="G9:H9"/>
    <mergeCell ref="U9:V9"/>
    <mergeCell ref="AB9:AM9"/>
  </mergeCells>
  <phoneticPr fontId="2"/>
  <dataValidations count="1">
    <dataValidation type="list" imeMode="halfAlpha" showInputMessage="1" showErrorMessage="1" sqref="BC11" xr:uid="{5010FC63-16FE-4D26-9E40-A1AECF490592}">
      <formula1>"　,東京科学大以外の勤務先に提出済"</formula1>
    </dataValidation>
  </dataValidations>
  <printOptions horizontalCentered="1" verticalCentered="1"/>
  <pageMargins left="0" right="0" top="0.74803149606299213" bottom="0.74803149606299213" header="0.51181102362204722" footer="0.51181102362204722"/>
  <pageSetup paperSize="8" scale="20" fitToHeight="0" pageOrder="overThenDown" orientation="landscape" verticalDpi="300" r:id="rId1"/>
  <headerFooter alignWithMargins="0">
    <oddHeader>&amp;R&amp;"ＭＳ Ｐゴシック,太字"&amp;36学生アシスタント支出申請データ（記入例）</oddHeader>
    <oddFooter>&amp;R&amp;"HG丸ｺﾞｼｯｸM-PRO,太字"&amp;26&amp;F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39997558519241921"/>
    <pageSetUpPr fitToPage="1"/>
  </sheetPr>
  <dimension ref="A1:J53"/>
  <sheetViews>
    <sheetView zoomScaleNormal="100" workbookViewId="0">
      <selection activeCell="D16" sqref="D16:D17"/>
    </sheetView>
  </sheetViews>
  <sheetFormatPr defaultRowHeight="13.5"/>
  <cols>
    <col min="1" max="1" width="25" style="272" customWidth="1"/>
    <col min="2" max="2" width="9" style="272"/>
    <col min="3" max="3" width="4.125" style="272" bestFit="1" customWidth="1"/>
    <col min="4" max="4" width="46" style="272" bestFit="1" customWidth="1"/>
    <col min="5" max="5" width="16.375" style="272" bestFit="1" customWidth="1"/>
    <col min="6" max="6" width="20" style="272" bestFit="1" customWidth="1"/>
    <col min="7" max="7" width="3.375" style="272" bestFit="1" customWidth="1"/>
    <col min="8" max="8" width="4.125" style="272" bestFit="1" customWidth="1"/>
    <col min="9" max="9" width="38.875" style="272" bestFit="1" customWidth="1"/>
    <col min="10" max="10" width="9.875" style="272" bestFit="1" customWidth="1"/>
    <col min="11" max="16384" width="9" style="272"/>
  </cols>
  <sheetData>
    <row r="1" spans="1:10" ht="16.5" customHeight="1">
      <c r="A1" s="1" t="s">
        <v>0</v>
      </c>
      <c r="C1" s="290" t="s">
        <v>323</v>
      </c>
      <c r="D1" s="291" t="s">
        <v>541</v>
      </c>
      <c r="E1" s="291" t="s">
        <v>12</v>
      </c>
      <c r="H1" s="165" t="s">
        <v>42</v>
      </c>
      <c r="I1" s="290" t="s">
        <v>545</v>
      </c>
      <c r="J1" s="165" t="s">
        <v>66</v>
      </c>
    </row>
    <row r="2" spans="1:10" ht="16.5" customHeight="1">
      <c r="A2" s="310" t="s">
        <v>39</v>
      </c>
      <c r="C2" s="165">
        <v>1</v>
      </c>
      <c r="D2" s="198" t="s">
        <v>553</v>
      </c>
      <c r="E2" s="309" t="s">
        <v>552</v>
      </c>
      <c r="F2" s="272" t="s">
        <v>111</v>
      </c>
      <c r="G2" s="272" t="s">
        <v>112</v>
      </c>
      <c r="H2" s="165">
        <v>1</v>
      </c>
      <c r="I2" s="165" t="s">
        <v>43</v>
      </c>
      <c r="J2" s="167" t="s">
        <v>68</v>
      </c>
    </row>
    <row r="3" spans="1:10" ht="16.5" customHeight="1">
      <c r="A3" s="311" t="s">
        <v>532</v>
      </c>
      <c r="C3" s="165">
        <v>2</v>
      </c>
      <c r="D3" s="198" t="s">
        <v>537</v>
      </c>
      <c r="E3" s="309" t="s">
        <v>505</v>
      </c>
      <c r="F3" s="272" t="s">
        <v>111</v>
      </c>
      <c r="G3" s="272" t="s">
        <v>112</v>
      </c>
      <c r="H3" s="165">
        <v>2</v>
      </c>
      <c r="I3" s="165" t="s">
        <v>44</v>
      </c>
      <c r="J3" s="167" t="s">
        <v>69</v>
      </c>
    </row>
    <row r="4" spans="1:10" ht="16.5" customHeight="1">
      <c r="A4" s="311" t="s">
        <v>102</v>
      </c>
      <c r="C4" s="165">
        <v>3</v>
      </c>
      <c r="D4" s="198" t="s">
        <v>554</v>
      </c>
      <c r="E4" s="309" t="s">
        <v>503</v>
      </c>
      <c r="F4" s="272" t="s">
        <v>111</v>
      </c>
      <c r="G4" s="272" t="s">
        <v>112</v>
      </c>
      <c r="H4" s="165">
        <v>3</v>
      </c>
      <c r="I4" s="165" t="s">
        <v>67</v>
      </c>
      <c r="J4" s="167" t="s">
        <v>70</v>
      </c>
    </row>
    <row r="5" spans="1:10" ht="16.5" customHeight="1">
      <c r="A5" s="311" t="s">
        <v>103</v>
      </c>
      <c r="C5" s="165">
        <v>4</v>
      </c>
      <c r="D5" s="198" t="s">
        <v>110</v>
      </c>
      <c r="E5" s="309" t="s">
        <v>504</v>
      </c>
      <c r="F5" s="272" t="s">
        <v>111</v>
      </c>
      <c r="G5" s="272" t="s">
        <v>112</v>
      </c>
      <c r="H5" s="165">
        <v>4</v>
      </c>
      <c r="I5" s="165" t="s">
        <v>45</v>
      </c>
      <c r="J5" s="167" t="s">
        <v>71</v>
      </c>
    </row>
    <row r="6" spans="1:10" ht="16.5" customHeight="1">
      <c r="A6" s="312" t="s">
        <v>105</v>
      </c>
      <c r="C6" s="165">
        <v>5</v>
      </c>
      <c r="D6" s="308" t="s">
        <v>555</v>
      </c>
      <c r="E6" s="226" t="s">
        <v>519</v>
      </c>
      <c r="F6" s="272" t="s">
        <v>111</v>
      </c>
      <c r="G6" s="272" t="s">
        <v>112</v>
      </c>
      <c r="H6" s="165">
        <v>5</v>
      </c>
      <c r="I6" s="165" t="s">
        <v>46</v>
      </c>
      <c r="J6" s="167" t="s">
        <v>72</v>
      </c>
    </row>
    <row r="7" spans="1:10" ht="16.5" customHeight="1">
      <c r="A7" s="311" t="s">
        <v>358</v>
      </c>
      <c r="C7" s="165">
        <v>6</v>
      </c>
      <c r="D7" s="165" t="s">
        <v>515</v>
      </c>
      <c r="E7" s="280" t="s">
        <v>514</v>
      </c>
      <c r="F7" s="272" t="s">
        <v>111</v>
      </c>
      <c r="G7" s="272" t="s">
        <v>112</v>
      </c>
      <c r="H7" s="165">
        <v>6</v>
      </c>
      <c r="I7" s="165" t="s">
        <v>47</v>
      </c>
      <c r="J7" s="167" t="s">
        <v>73</v>
      </c>
    </row>
    <row r="8" spans="1:10" ht="16.5" customHeight="1">
      <c r="A8" s="351" t="s">
        <v>594</v>
      </c>
      <c r="C8" s="165">
        <v>7</v>
      </c>
      <c r="D8" s="165" t="s">
        <v>509</v>
      </c>
      <c r="E8" s="309" t="s">
        <v>508</v>
      </c>
      <c r="F8" s="272" t="s">
        <v>111</v>
      </c>
      <c r="G8" s="272" t="s">
        <v>112</v>
      </c>
      <c r="H8" s="165">
        <v>7</v>
      </c>
      <c r="I8" s="165" t="s">
        <v>48</v>
      </c>
      <c r="J8" s="167" t="s">
        <v>74</v>
      </c>
    </row>
    <row r="9" spans="1:10" ht="16.5" customHeight="1">
      <c r="A9" s="311" t="s">
        <v>97</v>
      </c>
      <c r="C9" s="165">
        <v>8</v>
      </c>
      <c r="D9" s="165" t="s">
        <v>506</v>
      </c>
      <c r="E9" s="226" t="s">
        <v>520</v>
      </c>
      <c r="F9" s="272" t="s">
        <v>111</v>
      </c>
      <c r="G9" s="272" t="s">
        <v>112</v>
      </c>
      <c r="H9" s="165">
        <v>8</v>
      </c>
      <c r="I9" s="165" t="s">
        <v>49</v>
      </c>
      <c r="J9" s="167" t="s">
        <v>75</v>
      </c>
    </row>
    <row r="10" spans="1:10" ht="16.5" customHeight="1">
      <c r="A10" s="311" t="s">
        <v>96</v>
      </c>
      <c r="C10" s="165">
        <v>9</v>
      </c>
      <c r="D10" s="165" t="s">
        <v>583</v>
      </c>
      <c r="E10" s="226" t="s">
        <v>518</v>
      </c>
      <c r="H10" s="165">
        <v>9</v>
      </c>
      <c r="I10" s="165" t="s">
        <v>50</v>
      </c>
      <c r="J10" s="167" t="s">
        <v>76</v>
      </c>
    </row>
    <row r="11" spans="1:10" ht="16.5" customHeight="1">
      <c r="A11" s="311" t="s">
        <v>100</v>
      </c>
      <c r="C11" s="165">
        <v>10</v>
      </c>
      <c r="D11" s="165" t="s">
        <v>334</v>
      </c>
      <c r="E11" s="309" t="s">
        <v>507</v>
      </c>
      <c r="H11" s="165">
        <v>10</v>
      </c>
      <c r="I11" s="165" t="s">
        <v>51</v>
      </c>
      <c r="J11" s="167" t="s">
        <v>77</v>
      </c>
    </row>
    <row r="12" spans="1:10" ht="16.5" customHeight="1">
      <c r="A12" s="311" t="s">
        <v>462</v>
      </c>
      <c r="C12" s="165">
        <v>12</v>
      </c>
      <c r="D12" s="165" t="s">
        <v>342</v>
      </c>
      <c r="E12" s="309" t="s">
        <v>510</v>
      </c>
      <c r="H12" s="165">
        <v>11</v>
      </c>
      <c r="I12" s="165" t="s">
        <v>52</v>
      </c>
      <c r="J12" s="167" t="s">
        <v>78</v>
      </c>
    </row>
    <row r="13" spans="1:10" ht="16.5" customHeight="1">
      <c r="A13" s="311" t="s">
        <v>547</v>
      </c>
      <c r="C13" s="165">
        <v>13</v>
      </c>
      <c r="D13" s="165" t="s">
        <v>390</v>
      </c>
      <c r="E13" s="226" t="s">
        <v>511</v>
      </c>
      <c r="H13" s="165">
        <v>12</v>
      </c>
      <c r="I13" s="165" t="s">
        <v>53</v>
      </c>
      <c r="J13" s="167" t="s">
        <v>79</v>
      </c>
    </row>
    <row r="14" spans="1:10" ht="16.5" customHeight="1">
      <c r="A14" s="311" t="s">
        <v>40</v>
      </c>
      <c r="C14" s="165">
        <v>14</v>
      </c>
      <c r="D14" s="199" t="s">
        <v>516</v>
      </c>
      <c r="E14" s="280" t="s">
        <v>517</v>
      </c>
      <c r="H14" s="165">
        <v>13</v>
      </c>
      <c r="I14" s="165" t="s">
        <v>54</v>
      </c>
      <c r="J14" s="167" t="s">
        <v>80</v>
      </c>
    </row>
    <row r="15" spans="1:10" ht="16.5" customHeight="1">
      <c r="A15" s="311" t="s">
        <v>488</v>
      </c>
      <c r="C15" s="165">
        <v>15</v>
      </c>
      <c r="D15" s="273" t="s">
        <v>556</v>
      </c>
      <c r="E15" s="314" t="s">
        <v>550</v>
      </c>
      <c r="H15" s="165">
        <v>14</v>
      </c>
      <c r="I15" s="165" t="s">
        <v>55</v>
      </c>
      <c r="J15" s="167" t="s">
        <v>81</v>
      </c>
    </row>
    <row r="16" spans="1:10" ht="16.5" customHeight="1">
      <c r="A16" s="311" t="s">
        <v>586</v>
      </c>
      <c r="C16" s="165">
        <v>16</v>
      </c>
      <c r="D16" s="273" t="s">
        <v>101</v>
      </c>
      <c r="E16" s="314" t="s">
        <v>489</v>
      </c>
      <c r="H16" s="165">
        <v>15</v>
      </c>
      <c r="I16" s="165" t="s">
        <v>56</v>
      </c>
      <c r="J16" s="167" t="s">
        <v>82</v>
      </c>
    </row>
    <row r="17" spans="1:10" ht="16.5" customHeight="1">
      <c r="A17" s="311" t="s">
        <v>558</v>
      </c>
      <c r="C17" s="165">
        <v>17</v>
      </c>
      <c r="D17" s="273" t="s">
        <v>102</v>
      </c>
      <c r="E17" s="314" t="s">
        <v>557</v>
      </c>
      <c r="H17" s="165">
        <v>16</v>
      </c>
      <c r="I17" s="165" t="s">
        <v>57</v>
      </c>
      <c r="J17" s="167" t="s">
        <v>83</v>
      </c>
    </row>
    <row r="18" spans="1:10" ht="16.5" customHeight="1">
      <c r="A18" s="348" t="s">
        <v>587</v>
      </c>
      <c r="C18" s="165">
        <v>18</v>
      </c>
      <c r="D18" s="273" t="s">
        <v>103</v>
      </c>
      <c r="E18" s="314" t="s">
        <v>490</v>
      </c>
      <c r="H18" s="165">
        <v>17</v>
      </c>
      <c r="I18" s="165" t="s">
        <v>58</v>
      </c>
      <c r="J18" s="167" t="s">
        <v>84</v>
      </c>
    </row>
    <row r="19" spans="1:10" ht="16.5" customHeight="1">
      <c r="A19" s="311" t="s">
        <v>335</v>
      </c>
      <c r="C19" s="165">
        <v>19</v>
      </c>
      <c r="D19" s="273" t="s">
        <v>281</v>
      </c>
      <c r="E19" s="314" t="s">
        <v>491</v>
      </c>
      <c r="H19" s="165">
        <v>18</v>
      </c>
      <c r="I19" s="165" t="s">
        <v>59</v>
      </c>
      <c r="J19" s="167" t="s">
        <v>85</v>
      </c>
    </row>
    <row r="20" spans="1:10" ht="16.5" customHeight="1">
      <c r="A20" s="311" t="s">
        <v>574</v>
      </c>
      <c r="C20" s="165">
        <v>20</v>
      </c>
      <c r="D20" s="273" t="s">
        <v>104</v>
      </c>
      <c r="E20" s="314" t="s">
        <v>492</v>
      </c>
      <c r="H20" s="165">
        <v>19</v>
      </c>
      <c r="I20" s="165" t="s">
        <v>60</v>
      </c>
      <c r="J20" s="167" t="s">
        <v>86</v>
      </c>
    </row>
    <row r="21" spans="1:10" ht="16.5" customHeight="1">
      <c r="A21" s="311" t="s">
        <v>341</v>
      </c>
      <c r="C21" s="165">
        <v>21</v>
      </c>
      <c r="D21" s="273" t="s">
        <v>105</v>
      </c>
      <c r="E21" s="314" t="s">
        <v>493</v>
      </c>
      <c r="H21" s="165">
        <v>20</v>
      </c>
      <c r="I21" s="165" t="s">
        <v>61</v>
      </c>
      <c r="J21" s="167" t="s">
        <v>87</v>
      </c>
    </row>
    <row r="22" spans="1:10" ht="16.5" customHeight="1">
      <c r="A22" s="347" t="s">
        <v>604</v>
      </c>
      <c r="C22" s="165">
        <v>22</v>
      </c>
      <c r="D22" s="273" t="s">
        <v>106</v>
      </c>
      <c r="E22" s="314" t="s">
        <v>494</v>
      </c>
      <c r="H22" s="165">
        <v>21</v>
      </c>
      <c r="I22" s="165" t="s">
        <v>62</v>
      </c>
      <c r="J22" s="167" t="s">
        <v>88</v>
      </c>
    </row>
    <row r="23" spans="1:10" ht="16.5" customHeight="1">
      <c r="A23" s="311" t="s">
        <v>390</v>
      </c>
      <c r="C23" s="165">
        <v>23</v>
      </c>
      <c r="D23" s="198" t="s">
        <v>485</v>
      </c>
      <c r="E23" s="314" t="s">
        <v>496</v>
      </c>
      <c r="H23" s="165">
        <v>22</v>
      </c>
      <c r="I23" s="165" t="s">
        <v>63</v>
      </c>
      <c r="J23" s="167" t="s">
        <v>89</v>
      </c>
    </row>
    <row r="24" spans="1:10" ht="16.5" customHeight="1">
      <c r="A24" s="311" t="s">
        <v>98</v>
      </c>
      <c r="C24" s="165">
        <v>24</v>
      </c>
      <c r="D24" s="198" t="s">
        <v>536</v>
      </c>
      <c r="E24" s="314" t="s">
        <v>502</v>
      </c>
      <c r="H24" s="165">
        <v>23</v>
      </c>
      <c r="I24" s="165" t="s">
        <v>64</v>
      </c>
      <c r="J24" s="167" t="s">
        <v>90</v>
      </c>
    </row>
    <row r="25" spans="1:10" ht="16.5" customHeight="1">
      <c r="A25" s="311" t="s">
        <v>15</v>
      </c>
      <c r="C25" s="165">
        <v>25</v>
      </c>
      <c r="D25" s="273" t="s">
        <v>548</v>
      </c>
      <c r="E25" s="314" t="s">
        <v>549</v>
      </c>
      <c r="H25" s="165">
        <v>24</v>
      </c>
      <c r="I25" s="165" t="s">
        <v>384</v>
      </c>
      <c r="J25" s="167" t="s">
        <v>385</v>
      </c>
    </row>
    <row r="26" spans="1:10" ht="16.5" customHeight="1">
      <c r="A26" s="347" t="s">
        <v>589</v>
      </c>
      <c r="C26" s="165">
        <v>26</v>
      </c>
      <c r="D26" s="198" t="s">
        <v>107</v>
      </c>
      <c r="E26" s="314" t="s">
        <v>495</v>
      </c>
      <c r="H26" s="165">
        <v>25</v>
      </c>
      <c r="I26" s="165" t="s">
        <v>331</v>
      </c>
      <c r="J26" s="167" t="s">
        <v>332</v>
      </c>
    </row>
    <row r="27" spans="1:10" ht="16.5" customHeight="1">
      <c r="A27" s="311" t="s">
        <v>533</v>
      </c>
      <c r="C27" s="165">
        <v>27</v>
      </c>
      <c r="D27" s="198" t="s">
        <v>108</v>
      </c>
      <c r="E27" s="309" t="s">
        <v>497</v>
      </c>
      <c r="H27" s="165">
        <v>26</v>
      </c>
      <c r="I27" s="165" t="s">
        <v>65</v>
      </c>
      <c r="J27" s="167" t="s">
        <v>91</v>
      </c>
    </row>
    <row r="28" spans="1:10" ht="16.5" customHeight="1">
      <c r="A28" s="311" t="s">
        <v>538</v>
      </c>
      <c r="C28" s="165">
        <v>28</v>
      </c>
      <c r="D28" s="198" t="s">
        <v>109</v>
      </c>
      <c r="E28" s="309" t="s">
        <v>499</v>
      </c>
      <c r="H28" s="165">
        <v>27</v>
      </c>
      <c r="I28" s="165" t="s">
        <v>324</v>
      </c>
      <c r="J28" s="166" t="s">
        <v>325</v>
      </c>
    </row>
    <row r="29" spans="1:10" ht="16.5" customHeight="1">
      <c r="A29" s="311" t="s">
        <v>399</v>
      </c>
      <c r="C29" s="165">
        <v>29</v>
      </c>
      <c r="D29" s="199" t="s">
        <v>535</v>
      </c>
      <c r="E29" s="226" t="s">
        <v>539</v>
      </c>
      <c r="H29" s="165">
        <v>28</v>
      </c>
      <c r="I29" s="165" t="s">
        <v>326</v>
      </c>
      <c r="J29" s="166" t="s">
        <v>327</v>
      </c>
    </row>
    <row r="30" spans="1:10" ht="16.5" customHeight="1">
      <c r="A30" s="311" t="s">
        <v>400</v>
      </c>
      <c r="C30" s="165">
        <v>30</v>
      </c>
      <c r="D30" s="199" t="s">
        <v>512</v>
      </c>
      <c r="E30" s="226" t="s">
        <v>513</v>
      </c>
      <c r="H30" s="165">
        <v>29</v>
      </c>
      <c r="I30" s="165" t="s">
        <v>336</v>
      </c>
      <c r="J30" s="166" t="s">
        <v>333</v>
      </c>
    </row>
    <row r="31" spans="1:10" ht="16.5" customHeight="1">
      <c r="A31" s="311" t="s">
        <v>576</v>
      </c>
      <c r="C31" s="165">
        <v>31</v>
      </c>
      <c r="D31" s="165" t="s">
        <v>525</v>
      </c>
      <c r="E31" s="280" t="s">
        <v>526</v>
      </c>
      <c r="H31" s="165">
        <v>30</v>
      </c>
      <c r="I31" s="165" t="s">
        <v>337</v>
      </c>
      <c r="J31" s="166" t="s">
        <v>338</v>
      </c>
    </row>
    <row r="32" spans="1:10" ht="16.5" customHeight="1">
      <c r="A32" s="311" t="s">
        <v>551</v>
      </c>
      <c r="C32" s="165">
        <v>32</v>
      </c>
      <c r="D32" s="198" t="s">
        <v>540</v>
      </c>
      <c r="E32" s="309" t="s">
        <v>498</v>
      </c>
      <c r="H32" s="165">
        <v>31</v>
      </c>
      <c r="I32" s="199" t="s">
        <v>352</v>
      </c>
      <c r="J32" s="200" t="s">
        <v>353</v>
      </c>
    </row>
    <row r="33" spans="1:10" ht="16.5" customHeight="1">
      <c r="A33" s="311" t="s">
        <v>573</v>
      </c>
      <c r="C33" s="165">
        <v>33</v>
      </c>
      <c r="D33" s="165" t="s">
        <v>580</v>
      </c>
      <c r="E33" s="280" t="s">
        <v>577</v>
      </c>
      <c r="H33" s="165">
        <v>32</v>
      </c>
      <c r="I33" s="199" t="s">
        <v>354</v>
      </c>
      <c r="J33" s="200" t="s">
        <v>355</v>
      </c>
    </row>
    <row r="34" spans="1:10" ht="16.5" customHeight="1">
      <c r="A34" s="311" t="s">
        <v>41</v>
      </c>
      <c r="C34" s="165">
        <v>34</v>
      </c>
      <c r="D34" s="198" t="s">
        <v>581</v>
      </c>
      <c r="E34" s="309" t="s">
        <v>575</v>
      </c>
      <c r="H34" s="165">
        <v>33</v>
      </c>
      <c r="I34" s="199" t="s">
        <v>356</v>
      </c>
      <c r="J34" s="166" t="s">
        <v>357</v>
      </c>
    </row>
    <row r="35" spans="1:10" ht="16.5" customHeight="1">
      <c r="A35" s="311" t="s">
        <v>99</v>
      </c>
      <c r="C35" s="279">
        <v>35</v>
      </c>
      <c r="D35" s="342" t="s">
        <v>582</v>
      </c>
      <c r="E35" s="289" t="s">
        <v>579</v>
      </c>
      <c r="H35" s="165">
        <v>34</v>
      </c>
      <c r="I35" s="199" t="s">
        <v>380</v>
      </c>
      <c r="J35" s="200" t="s">
        <v>381</v>
      </c>
    </row>
    <row r="36" spans="1:10" ht="16.5" customHeight="1">
      <c r="A36" s="311" t="s">
        <v>534</v>
      </c>
      <c r="C36" s="165"/>
      <c r="D36" s="273"/>
      <c r="E36" s="288"/>
      <c r="H36" s="165">
        <v>35</v>
      </c>
      <c r="I36" s="199" t="s">
        <v>382</v>
      </c>
      <c r="J36" s="166" t="s">
        <v>383</v>
      </c>
    </row>
    <row r="37" spans="1:10" ht="16.5" customHeight="1">
      <c r="A37" s="311" t="s">
        <v>392</v>
      </c>
      <c r="C37" s="165"/>
      <c r="D37" s="199"/>
      <c r="E37" s="288"/>
      <c r="H37" s="165">
        <v>36</v>
      </c>
      <c r="I37" s="199" t="s">
        <v>386</v>
      </c>
      <c r="J37" s="166" t="s">
        <v>387</v>
      </c>
    </row>
    <row r="38" spans="1:10" ht="16.5" customHeight="1">
      <c r="A38" s="311" t="s">
        <v>461</v>
      </c>
      <c r="C38" s="165"/>
      <c r="D38" s="199"/>
      <c r="E38" s="288"/>
      <c r="H38" s="165">
        <v>37</v>
      </c>
      <c r="I38" s="165" t="s">
        <v>388</v>
      </c>
      <c r="J38" s="200" t="s">
        <v>389</v>
      </c>
    </row>
    <row r="39" spans="1:10" ht="16.5" customHeight="1">
      <c r="A39" s="311" t="s">
        <v>469</v>
      </c>
      <c r="C39" s="165"/>
      <c r="D39" s="199"/>
      <c r="E39" s="287"/>
      <c r="H39" s="165">
        <v>38</v>
      </c>
      <c r="I39" s="165" t="s">
        <v>464</v>
      </c>
      <c r="J39" s="200" t="s">
        <v>465</v>
      </c>
    </row>
    <row r="40" spans="1:10" ht="16.5" customHeight="1">
      <c r="A40" s="311" t="s">
        <v>470</v>
      </c>
      <c r="C40" s="165"/>
      <c r="D40" s="199"/>
      <c r="E40" s="287"/>
      <c r="H40" s="165">
        <v>39</v>
      </c>
      <c r="I40" s="165" t="s">
        <v>523</v>
      </c>
      <c r="J40" s="200" t="s">
        <v>471</v>
      </c>
    </row>
    <row r="41" spans="1:10" ht="16.5" customHeight="1">
      <c r="A41" s="311" t="s">
        <v>584</v>
      </c>
      <c r="C41" s="165"/>
      <c r="D41" s="199"/>
      <c r="E41" s="287"/>
      <c r="H41" s="165">
        <v>40</v>
      </c>
      <c r="I41" s="165" t="s">
        <v>524</v>
      </c>
      <c r="J41" s="200" t="s">
        <v>472</v>
      </c>
    </row>
    <row r="42" spans="1:10" ht="16.5" customHeight="1">
      <c r="A42" s="311" t="s">
        <v>578</v>
      </c>
      <c r="C42" s="165"/>
      <c r="D42" s="199"/>
      <c r="E42" s="287"/>
      <c r="H42" s="165">
        <v>41</v>
      </c>
      <c r="I42" s="276" t="s">
        <v>475</v>
      </c>
      <c r="J42" s="277" t="s">
        <v>476</v>
      </c>
    </row>
    <row r="43" spans="1:10" ht="16.5" customHeight="1">
      <c r="A43" s="313" t="s">
        <v>585</v>
      </c>
      <c r="H43" s="165">
        <v>42</v>
      </c>
      <c r="I43" s="276" t="s">
        <v>477</v>
      </c>
      <c r="J43" s="277" t="s">
        <v>478</v>
      </c>
    </row>
    <row r="44" spans="1:10" ht="16.5" customHeight="1">
      <c r="A44" s="313" t="s">
        <v>359</v>
      </c>
      <c r="H44" s="165">
        <v>43</v>
      </c>
      <c r="I44" s="199" t="s">
        <v>500</v>
      </c>
      <c r="J44" s="277" t="s">
        <v>521</v>
      </c>
    </row>
    <row r="45" spans="1:10" ht="16.5" customHeight="1">
      <c r="H45" s="165">
        <v>44</v>
      </c>
      <c r="I45" s="199" t="s">
        <v>501</v>
      </c>
      <c r="J45" s="277" t="s">
        <v>522</v>
      </c>
    </row>
    <row r="46" spans="1:10" ht="16.5" customHeight="1">
      <c r="H46" s="165">
        <v>45</v>
      </c>
      <c r="I46" s="199" t="s">
        <v>527</v>
      </c>
      <c r="J46" s="277" t="s">
        <v>528</v>
      </c>
    </row>
    <row r="47" spans="1:10" ht="16.5" customHeight="1">
      <c r="H47" s="165">
        <v>46</v>
      </c>
      <c r="I47" s="165" t="s">
        <v>529</v>
      </c>
      <c r="J47" s="200" t="s">
        <v>542</v>
      </c>
    </row>
    <row r="48" spans="1:10" ht="16.5" customHeight="1">
      <c r="H48" s="165">
        <v>47</v>
      </c>
      <c r="I48" s="165" t="s">
        <v>530</v>
      </c>
      <c r="J48" s="200" t="s">
        <v>543</v>
      </c>
    </row>
    <row r="49" spans="8:10" ht="16.5" customHeight="1">
      <c r="H49" s="165">
        <v>48</v>
      </c>
      <c r="I49" s="165" t="s">
        <v>531</v>
      </c>
      <c r="J49" s="200" t="s">
        <v>544</v>
      </c>
    </row>
    <row r="50" spans="8:10">
      <c r="H50" s="165">
        <v>49</v>
      </c>
      <c r="I50" s="165"/>
      <c r="J50" s="165"/>
    </row>
    <row r="51" spans="8:10">
      <c r="H51" s="165">
        <v>50</v>
      </c>
      <c r="I51" s="165"/>
      <c r="J51" s="165"/>
    </row>
    <row r="52" spans="8:10">
      <c r="H52" s="165">
        <v>51</v>
      </c>
      <c r="I52" s="165"/>
      <c r="J52" s="165"/>
    </row>
    <row r="53" spans="8:10">
      <c r="H53" s="165"/>
      <c r="I53" s="165"/>
      <c r="J53" s="165"/>
    </row>
  </sheetData>
  <sheetProtection algorithmName="SHA-512" hashValue="86v+uMi/USuExvYD0p7FE1bsS+z3wBPfMOtso4YT3TdizAsO3Jurf8eG+vPxxmDh1rMIvSyK+NdUpeJjyQXDSg==" saltValue="R+bIrOJlC6c1iYakh9UbHg==" spinCount="100000" sheet="1" objects="1" scenarios="1"/>
  <sortState xmlns:xlrd2="http://schemas.microsoft.com/office/spreadsheetml/2017/richdata2" ref="D2:E32">
    <sortCondition ref="E2:E32"/>
  </sortState>
  <phoneticPr fontId="2"/>
  <pageMargins left="0.25" right="0.25" top="0.75" bottom="0.75" header="0.3" footer="0.3"/>
  <pageSetup paperSize="9" scale="5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3" tint="0.39997558519241921"/>
  </sheetPr>
  <dimension ref="A1:N16"/>
  <sheetViews>
    <sheetView zoomScaleNormal="100" workbookViewId="0">
      <selection activeCell="D2" sqref="D2"/>
    </sheetView>
  </sheetViews>
  <sheetFormatPr defaultRowHeight="24.95" customHeight="1"/>
  <cols>
    <col min="1" max="1" width="23.125" style="178" bestFit="1" customWidth="1"/>
    <col min="2" max="2" width="9" style="178"/>
    <col min="3" max="3" width="5.5" style="178" customWidth="1"/>
    <col min="4" max="4" width="34.75" style="178" customWidth="1"/>
    <col min="5" max="5" width="4.625" style="181" customWidth="1"/>
    <col min="6" max="6" width="3.625" style="181" customWidth="1"/>
    <col min="7" max="7" width="9.375" style="178" customWidth="1"/>
    <col min="8" max="8" width="9.375" style="192" customWidth="1"/>
    <col min="9" max="9" width="9" style="178"/>
    <col min="10" max="11" width="14.25" style="194" customWidth="1"/>
    <col min="12" max="12" width="9" style="178" customWidth="1"/>
    <col min="13" max="13" width="35.875" style="176" customWidth="1"/>
    <col min="14" max="14" width="15" style="176" customWidth="1"/>
    <col min="15" max="16384" width="9" style="178"/>
  </cols>
  <sheetData>
    <row r="1" spans="1:14" s="170" customFormat="1" ht="24.95" customHeight="1">
      <c r="A1" s="227" t="s">
        <v>16</v>
      </c>
      <c r="B1" s="228" t="s">
        <v>11</v>
      </c>
      <c r="D1" s="168" t="s">
        <v>595</v>
      </c>
      <c r="E1" s="169" t="s">
        <v>13</v>
      </c>
      <c r="F1" s="171"/>
      <c r="G1" s="270" t="s">
        <v>593</v>
      </c>
      <c r="H1" s="172"/>
      <c r="J1" s="173" t="s">
        <v>37</v>
      </c>
      <c r="K1" s="173" t="s">
        <v>38</v>
      </c>
      <c r="L1" s="174"/>
      <c r="M1" s="175"/>
      <c r="N1" s="176"/>
    </row>
    <row r="2" spans="1:14" ht="24.95" customHeight="1">
      <c r="A2" s="177" t="s">
        <v>19</v>
      </c>
      <c r="B2" s="184">
        <v>5410</v>
      </c>
      <c r="D2" s="179" t="s">
        <v>596</v>
      </c>
      <c r="E2" s="180">
        <v>1</v>
      </c>
      <c r="G2" s="182"/>
      <c r="H2" s="183" t="s">
        <v>348</v>
      </c>
      <c r="J2" s="271">
        <v>46113</v>
      </c>
      <c r="K2" s="271">
        <v>46142</v>
      </c>
      <c r="L2" s="174"/>
      <c r="M2" s="175"/>
    </row>
    <row r="3" spans="1:14" ht="24.95" customHeight="1">
      <c r="A3" s="177" t="s">
        <v>20</v>
      </c>
      <c r="B3" s="184">
        <v>5420</v>
      </c>
      <c r="D3" s="185" t="s">
        <v>597</v>
      </c>
      <c r="E3" s="186">
        <v>2</v>
      </c>
      <c r="G3" s="187" t="s">
        <v>391</v>
      </c>
      <c r="H3" s="286">
        <v>1230</v>
      </c>
      <c r="J3" s="271">
        <v>46143</v>
      </c>
      <c r="K3" s="271">
        <v>46173</v>
      </c>
      <c r="L3" s="174"/>
      <c r="M3" s="175"/>
    </row>
    <row r="4" spans="1:14" ht="24.95" customHeight="1">
      <c r="A4" s="321" t="s">
        <v>559</v>
      </c>
      <c r="B4" s="322">
        <v>5490</v>
      </c>
      <c r="D4" s="185" t="s">
        <v>598</v>
      </c>
      <c r="E4" s="186">
        <v>3</v>
      </c>
      <c r="G4" s="187" t="s">
        <v>34</v>
      </c>
      <c r="H4" s="286">
        <v>1400</v>
      </c>
      <c r="J4" s="271">
        <v>46174</v>
      </c>
      <c r="K4" s="271">
        <v>46203</v>
      </c>
      <c r="L4" s="174"/>
      <c r="M4" s="175"/>
    </row>
    <row r="5" spans="1:14" ht="24.95" customHeight="1">
      <c r="A5" s="339" t="s">
        <v>466</v>
      </c>
      <c r="B5" s="340">
        <v>5480</v>
      </c>
      <c r="D5" s="185" t="s">
        <v>599</v>
      </c>
      <c r="E5" s="186">
        <v>3</v>
      </c>
      <c r="G5" s="187" t="s">
        <v>35</v>
      </c>
      <c r="H5" s="188">
        <v>1600</v>
      </c>
      <c r="J5" s="271">
        <v>46204</v>
      </c>
      <c r="K5" s="271">
        <v>46234</v>
      </c>
      <c r="L5" s="174"/>
      <c r="M5" s="175"/>
    </row>
    <row r="6" spans="1:14" ht="24.95" customHeight="1">
      <c r="A6" s="317" t="s">
        <v>401</v>
      </c>
      <c r="B6" s="318">
        <v>5460</v>
      </c>
      <c r="D6" s="185" t="s">
        <v>600</v>
      </c>
      <c r="E6" s="186">
        <v>3</v>
      </c>
      <c r="G6" s="187" t="s">
        <v>36</v>
      </c>
      <c r="H6" s="188">
        <v>1800</v>
      </c>
      <c r="J6" s="271">
        <v>46235</v>
      </c>
      <c r="K6" s="271">
        <v>46265</v>
      </c>
      <c r="L6" s="174"/>
      <c r="M6" s="175"/>
    </row>
    <row r="7" spans="1:14" ht="24.95" customHeight="1">
      <c r="A7" s="317" t="s">
        <v>402</v>
      </c>
      <c r="B7" s="318">
        <v>5470</v>
      </c>
      <c r="D7" s="185" t="s">
        <v>601</v>
      </c>
      <c r="E7" s="186">
        <v>3</v>
      </c>
      <c r="G7" s="187" t="s">
        <v>344</v>
      </c>
      <c r="H7" s="188">
        <v>2000</v>
      </c>
      <c r="J7" s="271">
        <v>46266</v>
      </c>
      <c r="K7" s="271">
        <v>46295</v>
      </c>
      <c r="L7" s="174"/>
      <c r="M7" s="175"/>
    </row>
    <row r="8" spans="1:14" ht="24.95" customHeight="1">
      <c r="A8" s="319" t="s">
        <v>10</v>
      </c>
      <c r="B8" s="320">
        <v>5450</v>
      </c>
      <c r="D8" s="185" t="s">
        <v>602</v>
      </c>
      <c r="E8" s="186">
        <v>4</v>
      </c>
      <c r="G8" s="187" t="s">
        <v>345</v>
      </c>
      <c r="H8" s="188">
        <v>2200</v>
      </c>
      <c r="J8" s="271">
        <v>46296</v>
      </c>
      <c r="K8" s="271">
        <v>46326</v>
      </c>
      <c r="L8" s="174"/>
      <c r="M8" s="175"/>
    </row>
    <row r="9" spans="1:14" ht="24.95" customHeight="1">
      <c r="D9" s="345" t="s">
        <v>605</v>
      </c>
      <c r="E9" s="346">
        <v>6</v>
      </c>
      <c r="G9" s="187" t="s">
        <v>346</v>
      </c>
      <c r="H9" s="188">
        <v>2400</v>
      </c>
      <c r="J9" s="271">
        <v>46327</v>
      </c>
      <c r="K9" s="271">
        <v>46356</v>
      </c>
      <c r="L9" s="174"/>
    </row>
    <row r="10" spans="1:14" ht="24.95" customHeight="1">
      <c r="A10" s="178" t="s">
        <v>560</v>
      </c>
      <c r="D10" s="189" t="s">
        <v>603</v>
      </c>
      <c r="E10" s="190">
        <v>7</v>
      </c>
      <c r="G10" s="187" t="s">
        <v>347</v>
      </c>
      <c r="H10" s="188">
        <v>2600</v>
      </c>
      <c r="J10" s="271">
        <v>46357</v>
      </c>
      <c r="K10" s="271">
        <v>46387</v>
      </c>
      <c r="L10" s="174"/>
    </row>
    <row r="11" spans="1:14" ht="24.95" customHeight="1">
      <c r="A11" s="284" t="s">
        <v>481</v>
      </c>
      <c r="D11" s="191"/>
      <c r="E11" s="191"/>
      <c r="F11" s="191"/>
      <c r="G11" s="187" t="s">
        <v>561</v>
      </c>
      <c r="H11" s="188">
        <v>2800</v>
      </c>
      <c r="J11" s="271">
        <v>46388</v>
      </c>
      <c r="K11" s="271">
        <v>46418</v>
      </c>
      <c r="L11" s="174"/>
    </row>
    <row r="12" spans="1:14" ht="24.95" customHeight="1">
      <c r="A12" s="285" t="s">
        <v>482</v>
      </c>
      <c r="D12" s="191"/>
      <c r="E12" s="191"/>
      <c r="F12" s="191"/>
      <c r="G12" s="187" t="s">
        <v>562</v>
      </c>
      <c r="H12" s="188">
        <v>3000</v>
      </c>
      <c r="J12" s="271">
        <v>46419</v>
      </c>
      <c r="K12" s="271">
        <v>46446</v>
      </c>
      <c r="L12" s="174"/>
    </row>
    <row r="13" spans="1:14" ht="24.95" customHeight="1">
      <c r="D13" s="191"/>
      <c r="E13" s="191"/>
      <c r="F13" s="191"/>
      <c r="G13" s="187" t="s">
        <v>563</v>
      </c>
      <c r="H13" s="188">
        <v>3200</v>
      </c>
      <c r="J13" s="271">
        <v>46447</v>
      </c>
      <c r="K13" s="271">
        <v>46477</v>
      </c>
      <c r="L13" s="174"/>
    </row>
    <row r="14" spans="1:14" ht="24.95" customHeight="1">
      <c r="F14" s="191"/>
      <c r="G14" s="187" t="s">
        <v>564</v>
      </c>
      <c r="H14" s="188">
        <v>3400</v>
      </c>
      <c r="J14" s="193"/>
      <c r="K14" s="193"/>
      <c r="L14" s="174"/>
    </row>
    <row r="15" spans="1:14" ht="24.95" customHeight="1">
      <c r="A15" s="191"/>
      <c r="F15" s="191"/>
      <c r="G15" s="187" t="s">
        <v>565</v>
      </c>
      <c r="H15" s="188">
        <v>3600</v>
      </c>
      <c r="L15" s="174"/>
    </row>
    <row r="16" spans="1:14" ht="24.95" customHeight="1">
      <c r="D16" s="191"/>
      <c r="E16" s="191"/>
    </row>
  </sheetData>
  <sheetProtection algorithmName="SHA-512" hashValue="83Z/7WPJWQ17mZLSu43zfkEmt6Z3MvJKWT3cSHu6+1qhjoJMzmCUXgF4sYvikIe/+e7cgiu+k1S9eHfs8mUFkg==" saltValue="O+7SqAV/83jgtKY8grMuMw==" spinCount="100000" sheet="1" objects="1" scenarios="1"/>
  <phoneticPr fontId="2"/>
  <pageMargins left="0.74803149606299213" right="0.74803149606299213" top="0.98425196850393704" bottom="0.98425196850393704" header="0.51181102362204722" footer="0.51181102362204722"/>
  <pageSetup paperSize="9" scale="75"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66"/>
  </sheetPr>
  <dimension ref="A1:G202"/>
  <sheetViews>
    <sheetView workbookViewId="0">
      <selection activeCell="F21" sqref="F21"/>
    </sheetView>
  </sheetViews>
  <sheetFormatPr defaultRowHeight="13.5"/>
  <cols>
    <col min="1" max="1" width="23.625" bestFit="1" customWidth="1"/>
    <col min="2" max="2" width="6.125" bestFit="1" customWidth="1"/>
    <col min="4" max="4" width="35.5" bestFit="1" customWidth="1"/>
  </cols>
  <sheetData>
    <row r="1" spans="1:7">
      <c r="A1" s="11" t="s">
        <v>121</v>
      </c>
      <c r="B1" s="11" t="s">
        <v>122</v>
      </c>
      <c r="D1" s="274" t="s">
        <v>262</v>
      </c>
      <c r="E1" s="274" t="s">
        <v>123</v>
      </c>
      <c r="G1" s="272" t="s">
        <v>460</v>
      </c>
    </row>
    <row r="2" spans="1:7">
      <c r="A2" s="6" t="s">
        <v>266</v>
      </c>
      <c r="B2" s="6">
        <v>8</v>
      </c>
      <c r="D2" s="236" t="s">
        <v>158</v>
      </c>
      <c r="E2" s="236">
        <v>401</v>
      </c>
    </row>
    <row r="3" spans="1:7">
      <c r="A3" s="7" t="s">
        <v>258</v>
      </c>
      <c r="B3" s="7">
        <v>4</v>
      </c>
      <c r="D3" s="9" t="s">
        <v>159</v>
      </c>
      <c r="E3" s="9">
        <v>402</v>
      </c>
    </row>
    <row r="4" spans="1:7">
      <c r="A4" s="7" t="s">
        <v>115</v>
      </c>
      <c r="B4" s="7">
        <v>15</v>
      </c>
      <c r="D4" s="9" t="s">
        <v>160</v>
      </c>
      <c r="E4" s="9">
        <v>403</v>
      </c>
    </row>
    <row r="5" spans="1:7">
      <c r="A5" s="7" t="s">
        <v>120</v>
      </c>
      <c r="B5" s="7">
        <v>5</v>
      </c>
      <c r="D5" s="9" t="s">
        <v>207</v>
      </c>
      <c r="E5" s="9">
        <v>601</v>
      </c>
    </row>
    <row r="6" spans="1:7">
      <c r="A6" s="7" t="s">
        <v>116</v>
      </c>
      <c r="B6" s="7">
        <v>14</v>
      </c>
      <c r="D6" s="9" t="s">
        <v>208</v>
      </c>
      <c r="E6" s="9">
        <v>602</v>
      </c>
    </row>
    <row r="7" spans="1:7">
      <c r="A7" s="7" t="s">
        <v>117</v>
      </c>
      <c r="B7" s="7">
        <v>1</v>
      </c>
      <c r="D7" s="9" t="s">
        <v>409</v>
      </c>
      <c r="E7" s="9">
        <v>801</v>
      </c>
    </row>
    <row r="8" spans="1:7">
      <c r="A8" s="7" t="s">
        <v>119</v>
      </c>
      <c r="B8" s="7">
        <v>2</v>
      </c>
      <c r="D8" s="9" t="s">
        <v>218</v>
      </c>
      <c r="E8" s="9">
        <v>701</v>
      </c>
    </row>
    <row r="9" spans="1:7">
      <c r="A9" s="7" t="s">
        <v>257</v>
      </c>
      <c r="B9" s="7">
        <v>3</v>
      </c>
      <c r="D9" s="9" t="s">
        <v>138</v>
      </c>
      <c r="E9" s="9">
        <v>301</v>
      </c>
    </row>
    <row r="10" spans="1:7">
      <c r="A10" s="7" t="s">
        <v>261</v>
      </c>
      <c r="B10" s="7">
        <v>7</v>
      </c>
      <c r="D10" s="9" t="s">
        <v>161</v>
      </c>
      <c r="E10" s="9">
        <v>404</v>
      </c>
    </row>
    <row r="11" spans="1:7">
      <c r="A11" s="7" t="s">
        <v>118</v>
      </c>
      <c r="B11" s="7">
        <v>9</v>
      </c>
      <c r="D11" s="9" t="s">
        <v>162</v>
      </c>
      <c r="E11" s="9">
        <v>405</v>
      </c>
    </row>
    <row r="12" spans="1:7">
      <c r="A12" s="7" t="s">
        <v>259</v>
      </c>
      <c r="B12" s="7">
        <v>12</v>
      </c>
      <c r="D12" s="9" t="s">
        <v>219</v>
      </c>
      <c r="E12" s="9">
        <v>702</v>
      </c>
    </row>
    <row r="13" spans="1:7">
      <c r="A13" s="8" t="s">
        <v>260</v>
      </c>
      <c r="B13" s="8">
        <v>13</v>
      </c>
      <c r="D13" s="9" t="s">
        <v>139</v>
      </c>
      <c r="E13" s="9">
        <v>302</v>
      </c>
    </row>
    <row r="14" spans="1:7">
      <c r="D14" s="9" t="s">
        <v>163</v>
      </c>
      <c r="E14" s="9">
        <v>406</v>
      </c>
    </row>
    <row r="15" spans="1:7">
      <c r="A15" s="272" t="s">
        <v>267</v>
      </c>
      <c r="D15" s="9" t="s">
        <v>209</v>
      </c>
      <c r="E15" s="9">
        <v>603</v>
      </c>
    </row>
    <row r="16" spans="1:7">
      <c r="A16" s="275" t="s">
        <v>279</v>
      </c>
      <c r="D16" s="9" t="s">
        <v>210</v>
      </c>
      <c r="E16" s="9">
        <v>604</v>
      </c>
    </row>
    <row r="17" spans="4:5">
      <c r="D17" s="9" t="s">
        <v>164</v>
      </c>
      <c r="E17" s="9">
        <v>407</v>
      </c>
    </row>
    <row r="18" spans="4:5">
      <c r="D18" s="9" t="s">
        <v>211</v>
      </c>
      <c r="E18" s="9">
        <v>605</v>
      </c>
    </row>
    <row r="19" spans="4:5">
      <c r="D19" s="9" t="s">
        <v>212</v>
      </c>
      <c r="E19" s="9">
        <v>606</v>
      </c>
    </row>
    <row r="20" spans="4:5">
      <c r="D20" s="9" t="s">
        <v>124</v>
      </c>
      <c r="E20" s="9">
        <v>101</v>
      </c>
    </row>
    <row r="21" spans="4:5">
      <c r="D21" s="9" t="s">
        <v>268</v>
      </c>
      <c r="E21" s="9">
        <v>102</v>
      </c>
    </row>
    <row r="22" spans="4:5">
      <c r="D22" s="9" t="s">
        <v>220</v>
      </c>
      <c r="E22" s="9">
        <v>703</v>
      </c>
    </row>
    <row r="23" spans="4:5">
      <c r="D23" s="9" t="s">
        <v>165</v>
      </c>
      <c r="E23" s="9">
        <v>409</v>
      </c>
    </row>
    <row r="24" spans="4:5">
      <c r="D24" s="9" t="s">
        <v>166</v>
      </c>
      <c r="E24" s="9">
        <v>410</v>
      </c>
    </row>
    <row r="25" spans="4:5">
      <c r="D25" s="9" t="s">
        <v>140</v>
      </c>
      <c r="E25" s="9">
        <v>304</v>
      </c>
    </row>
    <row r="26" spans="4:5">
      <c r="D26" s="9" t="s">
        <v>141</v>
      </c>
      <c r="E26" s="9">
        <v>305</v>
      </c>
    </row>
    <row r="27" spans="4:5">
      <c r="D27" s="9" t="s">
        <v>221</v>
      </c>
      <c r="E27" s="9">
        <v>704</v>
      </c>
    </row>
    <row r="28" spans="4:5">
      <c r="D28" s="9" t="s">
        <v>168</v>
      </c>
      <c r="E28" s="9">
        <v>412</v>
      </c>
    </row>
    <row r="29" spans="4:5">
      <c r="D29" s="9" t="s">
        <v>410</v>
      </c>
      <c r="E29" s="9">
        <v>724</v>
      </c>
    </row>
    <row r="30" spans="4:5">
      <c r="D30" s="9" t="s">
        <v>269</v>
      </c>
      <c r="E30" s="9">
        <v>705</v>
      </c>
    </row>
    <row r="31" spans="4:5">
      <c r="D31" s="9" t="s">
        <v>222</v>
      </c>
      <c r="E31" s="9">
        <v>706</v>
      </c>
    </row>
    <row r="32" spans="4:5">
      <c r="D32" s="9" t="s">
        <v>411</v>
      </c>
      <c r="E32" s="9">
        <v>306</v>
      </c>
    </row>
    <row r="33" spans="4:5">
      <c r="D33" s="9" t="s">
        <v>197</v>
      </c>
      <c r="E33" s="9">
        <v>502</v>
      </c>
    </row>
    <row r="34" spans="4:5">
      <c r="D34" s="9" t="s">
        <v>169</v>
      </c>
      <c r="E34" s="9">
        <v>413</v>
      </c>
    </row>
    <row r="35" spans="4:5">
      <c r="D35" s="9" t="s">
        <v>213</v>
      </c>
      <c r="E35" s="9">
        <v>607</v>
      </c>
    </row>
    <row r="36" spans="4:5">
      <c r="D36" s="9" t="s">
        <v>170</v>
      </c>
      <c r="E36" s="9">
        <v>414</v>
      </c>
    </row>
    <row r="37" spans="4:5">
      <c r="D37" s="9" t="s">
        <v>223</v>
      </c>
      <c r="E37" s="9">
        <v>707</v>
      </c>
    </row>
    <row r="38" spans="4:5">
      <c r="D38" s="9" t="s">
        <v>412</v>
      </c>
      <c r="E38" s="9">
        <v>708</v>
      </c>
    </row>
    <row r="39" spans="4:5">
      <c r="D39" s="9" t="s">
        <v>142</v>
      </c>
      <c r="E39" s="9">
        <v>307</v>
      </c>
    </row>
    <row r="40" spans="4:5">
      <c r="D40" s="9" t="s">
        <v>171</v>
      </c>
      <c r="E40" s="9">
        <v>415</v>
      </c>
    </row>
    <row r="41" spans="4:5">
      <c r="D41" s="9" t="s">
        <v>413</v>
      </c>
      <c r="E41" s="9">
        <v>608</v>
      </c>
    </row>
    <row r="42" spans="4:5">
      <c r="D42" s="9" t="s">
        <v>137</v>
      </c>
      <c r="E42" s="9">
        <v>202</v>
      </c>
    </row>
    <row r="43" spans="4:5">
      <c r="D43" s="9" t="s">
        <v>224</v>
      </c>
      <c r="E43" s="9">
        <v>709</v>
      </c>
    </row>
    <row r="44" spans="4:5">
      <c r="D44" s="9" t="s">
        <v>225</v>
      </c>
      <c r="E44" s="9">
        <v>710</v>
      </c>
    </row>
    <row r="45" spans="4:5">
      <c r="D45" s="9" t="s">
        <v>226</v>
      </c>
      <c r="E45" s="9">
        <v>711</v>
      </c>
    </row>
    <row r="46" spans="4:5">
      <c r="D46" s="9" t="s">
        <v>270</v>
      </c>
      <c r="E46" s="9">
        <v>104</v>
      </c>
    </row>
    <row r="47" spans="4:5">
      <c r="D47" s="9" t="s">
        <v>227</v>
      </c>
      <c r="E47" s="9">
        <v>712</v>
      </c>
    </row>
    <row r="48" spans="4:5">
      <c r="D48" s="9" t="s">
        <v>414</v>
      </c>
      <c r="E48" s="9">
        <v>713</v>
      </c>
    </row>
    <row r="49" spans="4:5">
      <c r="D49" s="9" t="s">
        <v>415</v>
      </c>
      <c r="E49" s="9">
        <v>420</v>
      </c>
    </row>
    <row r="50" spans="4:5">
      <c r="D50" s="9" t="s">
        <v>143</v>
      </c>
      <c r="E50" s="9">
        <v>308</v>
      </c>
    </row>
    <row r="51" spans="4:5">
      <c r="D51" s="9" t="s">
        <v>172</v>
      </c>
      <c r="E51" s="9">
        <v>416</v>
      </c>
    </row>
    <row r="52" spans="4:5">
      <c r="D52" s="9" t="s">
        <v>198</v>
      </c>
      <c r="E52" s="9">
        <v>503</v>
      </c>
    </row>
    <row r="53" spans="4:5">
      <c r="D53" s="9" t="s">
        <v>173</v>
      </c>
      <c r="E53" s="9">
        <v>417</v>
      </c>
    </row>
    <row r="54" spans="4:5">
      <c r="D54" s="9" t="s">
        <v>416</v>
      </c>
      <c r="E54" s="9">
        <v>309</v>
      </c>
    </row>
    <row r="55" spans="4:5">
      <c r="D55" s="9" t="s">
        <v>417</v>
      </c>
      <c r="E55" s="9">
        <v>609</v>
      </c>
    </row>
    <row r="56" spans="4:5">
      <c r="D56" s="9" t="s">
        <v>418</v>
      </c>
      <c r="E56" s="9">
        <v>515</v>
      </c>
    </row>
    <row r="57" spans="4:5">
      <c r="D57" s="9" t="s">
        <v>144</v>
      </c>
      <c r="E57" s="9">
        <v>310</v>
      </c>
    </row>
    <row r="58" spans="4:5">
      <c r="D58" s="9" t="s">
        <v>174</v>
      </c>
      <c r="E58" s="9">
        <v>419</v>
      </c>
    </row>
    <row r="59" spans="4:5">
      <c r="D59" s="9" t="s">
        <v>228</v>
      </c>
      <c r="E59" s="9">
        <v>714</v>
      </c>
    </row>
    <row r="60" spans="4:5">
      <c r="D60" s="9" t="s">
        <v>419</v>
      </c>
      <c r="E60" s="9">
        <v>728</v>
      </c>
    </row>
    <row r="61" spans="4:5">
      <c r="D61" s="9" t="s">
        <v>420</v>
      </c>
      <c r="E61" s="9">
        <v>311</v>
      </c>
    </row>
    <row r="62" spans="4:5">
      <c r="D62" s="9" t="s">
        <v>229</v>
      </c>
      <c r="E62" s="9">
        <v>715</v>
      </c>
    </row>
    <row r="63" spans="4:5">
      <c r="D63" s="9" t="s">
        <v>145</v>
      </c>
      <c r="E63" s="9">
        <v>312</v>
      </c>
    </row>
    <row r="64" spans="4:5">
      <c r="D64" s="9" t="s">
        <v>421</v>
      </c>
      <c r="E64" s="9">
        <v>716</v>
      </c>
    </row>
    <row r="65" spans="4:5">
      <c r="D65" s="9" t="s">
        <v>422</v>
      </c>
      <c r="E65" s="9">
        <v>717</v>
      </c>
    </row>
    <row r="66" spans="4:5">
      <c r="D66" s="9" t="s">
        <v>423</v>
      </c>
      <c r="E66" s="9">
        <v>610</v>
      </c>
    </row>
    <row r="67" spans="4:5">
      <c r="D67" s="9" t="s">
        <v>199</v>
      </c>
      <c r="E67" s="9">
        <v>504</v>
      </c>
    </row>
    <row r="68" spans="4:5">
      <c r="D68" s="9" t="s">
        <v>230</v>
      </c>
      <c r="E68" s="9">
        <v>718</v>
      </c>
    </row>
    <row r="69" spans="4:5">
      <c r="D69" s="9" t="s">
        <v>231</v>
      </c>
      <c r="E69" s="9">
        <v>719</v>
      </c>
    </row>
    <row r="70" spans="4:5">
      <c r="D70" s="9" t="s">
        <v>424</v>
      </c>
      <c r="E70" s="9">
        <v>421</v>
      </c>
    </row>
    <row r="71" spans="4:5">
      <c r="D71" s="9" t="s">
        <v>425</v>
      </c>
      <c r="E71" s="9">
        <v>720</v>
      </c>
    </row>
    <row r="72" spans="4:5">
      <c r="D72" s="9" t="s">
        <v>426</v>
      </c>
      <c r="E72" s="9">
        <v>721</v>
      </c>
    </row>
    <row r="73" spans="4:5">
      <c r="D73" s="9" t="s">
        <v>146</v>
      </c>
      <c r="E73" s="9">
        <v>313</v>
      </c>
    </row>
    <row r="74" spans="4:5">
      <c r="D74" s="9" t="s">
        <v>427</v>
      </c>
      <c r="E74" s="9">
        <v>418</v>
      </c>
    </row>
    <row r="75" spans="4:5">
      <c r="D75" s="9" t="s">
        <v>214</v>
      </c>
      <c r="E75" s="9">
        <v>612</v>
      </c>
    </row>
    <row r="76" spans="4:5">
      <c r="D76" s="9" t="s">
        <v>271</v>
      </c>
      <c r="E76" s="9">
        <v>105</v>
      </c>
    </row>
    <row r="77" spans="4:5">
      <c r="D77" s="9" t="s">
        <v>232</v>
      </c>
      <c r="E77" s="9">
        <v>722</v>
      </c>
    </row>
    <row r="78" spans="4:5">
      <c r="D78" s="9" t="s">
        <v>175</v>
      </c>
      <c r="E78" s="9">
        <v>422</v>
      </c>
    </row>
    <row r="79" spans="4:5">
      <c r="D79" s="9" t="s">
        <v>176</v>
      </c>
      <c r="E79" s="9">
        <v>423</v>
      </c>
    </row>
    <row r="80" spans="4:5">
      <c r="D80" s="9" t="s">
        <v>233</v>
      </c>
      <c r="E80" s="9">
        <v>723</v>
      </c>
    </row>
    <row r="81" spans="4:5">
      <c r="D81" s="9" t="s">
        <v>177</v>
      </c>
      <c r="E81" s="9">
        <v>424</v>
      </c>
    </row>
    <row r="82" spans="4:5">
      <c r="D82" s="9" t="s">
        <v>147</v>
      </c>
      <c r="E82" s="9">
        <v>314</v>
      </c>
    </row>
    <row r="83" spans="4:5">
      <c r="D83" s="9" t="s">
        <v>125</v>
      </c>
      <c r="E83" s="9">
        <v>106</v>
      </c>
    </row>
    <row r="84" spans="4:5">
      <c r="D84" s="9" t="s">
        <v>272</v>
      </c>
      <c r="E84" s="9">
        <v>425</v>
      </c>
    </row>
    <row r="85" spans="4:5">
      <c r="D85" s="9" t="s">
        <v>428</v>
      </c>
      <c r="E85" s="9">
        <v>426</v>
      </c>
    </row>
    <row r="86" spans="4:5">
      <c r="D86" s="9" t="s">
        <v>429</v>
      </c>
      <c r="E86" s="9">
        <v>725</v>
      </c>
    </row>
    <row r="87" spans="4:5">
      <c r="D87" s="9" t="s">
        <v>235</v>
      </c>
      <c r="E87" s="9">
        <v>727</v>
      </c>
    </row>
    <row r="88" spans="4:5">
      <c r="D88" s="9" t="s">
        <v>430</v>
      </c>
      <c r="E88" s="9">
        <v>453</v>
      </c>
    </row>
    <row r="89" spans="4:5">
      <c r="D89" s="9" t="s">
        <v>431</v>
      </c>
      <c r="E89" s="9">
        <v>316</v>
      </c>
    </row>
    <row r="90" spans="4:5">
      <c r="D90" s="9" t="s">
        <v>432</v>
      </c>
      <c r="E90" s="9">
        <v>315</v>
      </c>
    </row>
    <row r="91" spans="4:5">
      <c r="D91" s="9" t="s">
        <v>433</v>
      </c>
      <c r="E91" s="9">
        <v>317</v>
      </c>
    </row>
    <row r="92" spans="4:5">
      <c r="D92" s="9" t="s">
        <v>236</v>
      </c>
      <c r="E92" s="9">
        <v>729</v>
      </c>
    </row>
    <row r="93" spans="4:5">
      <c r="D93" s="9" t="s">
        <v>200</v>
      </c>
      <c r="E93" s="9">
        <v>505</v>
      </c>
    </row>
    <row r="94" spans="4:5">
      <c r="D94" s="9" t="s">
        <v>434</v>
      </c>
      <c r="E94" s="9">
        <v>802</v>
      </c>
    </row>
    <row r="95" spans="4:5">
      <c r="D95" s="9" t="s">
        <v>273</v>
      </c>
      <c r="E95" s="9">
        <v>107</v>
      </c>
    </row>
    <row r="96" spans="4:5">
      <c r="D96" s="9" t="s">
        <v>178</v>
      </c>
      <c r="E96" s="9">
        <v>427</v>
      </c>
    </row>
    <row r="97" spans="4:5">
      <c r="D97" s="9" t="s">
        <v>237</v>
      </c>
      <c r="E97" s="9">
        <v>730</v>
      </c>
    </row>
    <row r="98" spans="4:5">
      <c r="D98" s="9" t="s">
        <v>435</v>
      </c>
      <c r="E98" s="9">
        <v>428</v>
      </c>
    </row>
    <row r="99" spans="4:5">
      <c r="D99" s="9" t="s">
        <v>436</v>
      </c>
      <c r="E99" s="9">
        <v>731</v>
      </c>
    </row>
    <row r="100" spans="4:5">
      <c r="D100" s="9" t="s">
        <v>256</v>
      </c>
      <c r="E100" s="9">
        <v>733</v>
      </c>
    </row>
    <row r="101" spans="4:5">
      <c r="D101" s="9" t="s">
        <v>148</v>
      </c>
      <c r="E101" s="9">
        <v>318</v>
      </c>
    </row>
    <row r="102" spans="4:5">
      <c r="D102" s="9" t="s">
        <v>437</v>
      </c>
      <c r="E102" s="9">
        <v>506</v>
      </c>
    </row>
    <row r="103" spans="4:5">
      <c r="D103" s="9" t="s">
        <v>179</v>
      </c>
      <c r="E103" s="9">
        <v>429</v>
      </c>
    </row>
    <row r="104" spans="4:5">
      <c r="D104" s="9" t="s">
        <v>180</v>
      </c>
      <c r="E104" s="9">
        <v>430</v>
      </c>
    </row>
    <row r="105" spans="4:5">
      <c r="D105" s="9" t="s">
        <v>438</v>
      </c>
      <c r="E105" s="9">
        <v>734</v>
      </c>
    </row>
    <row r="106" spans="4:5">
      <c r="D106" s="9" t="s">
        <v>150</v>
      </c>
      <c r="E106" s="9">
        <v>320</v>
      </c>
    </row>
    <row r="107" spans="4:5">
      <c r="D107" s="9" t="s">
        <v>149</v>
      </c>
      <c r="E107" s="9">
        <v>319</v>
      </c>
    </row>
    <row r="108" spans="4:5">
      <c r="D108" s="9" t="s">
        <v>439</v>
      </c>
      <c r="E108" s="9">
        <v>321</v>
      </c>
    </row>
    <row r="109" spans="4:5">
      <c r="D109" s="9" t="s">
        <v>181</v>
      </c>
      <c r="E109" s="9">
        <v>431</v>
      </c>
    </row>
    <row r="110" spans="4:5">
      <c r="D110" s="9" t="s">
        <v>215</v>
      </c>
      <c r="E110" s="9">
        <v>613</v>
      </c>
    </row>
    <row r="111" spans="4:5">
      <c r="D111" s="9" t="s">
        <v>201</v>
      </c>
      <c r="E111" s="9">
        <v>507</v>
      </c>
    </row>
    <row r="112" spans="4:5">
      <c r="D112" s="9" t="s">
        <v>239</v>
      </c>
      <c r="E112" s="9">
        <v>735</v>
      </c>
    </row>
    <row r="113" spans="4:5">
      <c r="D113" s="9" t="s">
        <v>202</v>
      </c>
      <c r="E113" s="9">
        <v>508</v>
      </c>
    </row>
    <row r="114" spans="4:5">
      <c r="D114" s="9" t="s">
        <v>240</v>
      </c>
      <c r="E114" s="9">
        <v>736</v>
      </c>
    </row>
    <row r="115" spans="4:5">
      <c r="D115" s="9" t="s">
        <v>440</v>
      </c>
      <c r="E115" s="9">
        <v>516</v>
      </c>
    </row>
    <row r="116" spans="4:5">
      <c r="D116" s="9" t="s">
        <v>441</v>
      </c>
      <c r="E116" s="9">
        <v>322</v>
      </c>
    </row>
    <row r="117" spans="4:5">
      <c r="D117" s="9" t="s">
        <v>241</v>
      </c>
      <c r="E117" s="9">
        <v>737</v>
      </c>
    </row>
    <row r="118" spans="4:5">
      <c r="D118" s="9" t="s">
        <v>442</v>
      </c>
      <c r="E118" s="9">
        <v>509</v>
      </c>
    </row>
    <row r="119" spans="4:5">
      <c r="D119" s="9" t="s">
        <v>126</v>
      </c>
      <c r="E119" s="9">
        <v>110</v>
      </c>
    </row>
    <row r="120" spans="4:5">
      <c r="D120" s="9" t="s">
        <v>443</v>
      </c>
      <c r="E120" s="9">
        <v>432</v>
      </c>
    </row>
    <row r="121" spans="4:5">
      <c r="D121" s="9" t="s">
        <v>444</v>
      </c>
      <c r="E121" s="9">
        <v>614</v>
      </c>
    </row>
    <row r="122" spans="4:5">
      <c r="D122" s="9" t="s">
        <v>445</v>
      </c>
      <c r="E122" s="9">
        <v>323</v>
      </c>
    </row>
    <row r="123" spans="4:5">
      <c r="D123" s="9" t="s">
        <v>127</v>
      </c>
      <c r="E123" s="9">
        <v>111</v>
      </c>
    </row>
    <row r="124" spans="4:5">
      <c r="D124" s="9" t="s">
        <v>446</v>
      </c>
      <c r="E124" s="9">
        <v>408</v>
      </c>
    </row>
    <row r="125" spans="4:5">
      <c r="D125" s="9" t="s">
        <v>151</v>
      </c>
      <c r="E125" s="9">
        <v>324</v>
      </c>
    </row>
    <row r="126" spans="4:5">
      <c r="D126" s="9" t="s">
        <v>447</v>
      </c>
      <c r="E126" s="9">
        <v>501</v>
      </c>
    </row>
    <row r="127" spans="4:5">
      <c r="D127" s="9" t="s">
        <v>152</v>
      </c>
      <c r="E127" s="9">
        <v>325</v>
      </c>
    </row>
    <row r="128" spans="4:5">
      <c r="D128" s="9" t="s">
        <v>448</v>
      </c>
      <c r="E128" s="9">
        <v>510</v>
      </c>
    </row>
    <row r="129" spans="4:5">
      <c r="D129" s="9" t="s">
        <v>203</v>
      </c>
      <c r="E129" s="9">
        <v>511</v>
      </c>
    </row>
    <row r="130" spans="4:5">
      <c r="D130" s="9" t="s">
        <v>449</v>
      </c>
      <c r="E130" s="9">
        <v>326</v>
      </c>
    </row>
    <row r="131" spans="4:5">
      <c r="D131" s="9" t="s">
        <v>153</v>
      </c>
      <c r="E131" s="9">
        <v>327</v>
      </c>
    </row>
    <row r="132" spans="4:5">
      <c r="D132" s="9" t="s">
        <v>217</v>
      </c>
      <c r="E132" s="9">
        <v>616</v>
      </c>
    </row>
    <row r="133" spans="4:5">
      <c r="D133" s="9" t="s">
        <v>182</v>
      </c>
      <c r="E133" s="9">
        <v>433</v>
      </c>
    </row>
    <row r="134" spans="4:5">
      <c r="D134" s="9" t="s">
        <v>128</v>
      </c>
      <c r="E134" s="9">
        <v>112</v>
      </c>
    </row>
    <row r="135" spans="4:5">
      <c r="D135" s="9" t="s">
        <v>204</v>
      </c>
      <c r="E135" s="9">
        <v>512</v>
      </c>
    </row>
    <row r="136" spans="4:5">
      <c r="D136" s="9" t="s">
        <v>130</v>
      </c>
      <c r="E136" s="9">
        <v>114</v>
      </c>
    </row>
    <row r="137" spans="4:5">
      <c r="D137" s="9" t="s">
        <v>183</v>
      </c>
      <c r="E137" s="9">
        <v>434</v>
      </c>
    </row>
    <row r="138" spans="4:5">
      <c r="D138" s="9" t="s">
        <v>129</v>
      </c>
      <c r="E138" s="9">
        <v>113</v>
      </c>
    </row>
    <row r="139" spans="4:5">
      <c r="D139" s="9" t="s">
        <v>154</v>
      </c>
      <c r="E139" s="9">
        <v>328</v>
      </c>
    </row>
    <row r="140" spans="4:5">
      <c r="D140" s="9" t="s">
        <v>184</v>
      </c>
      <c r="E140" s="9">
        <v>435</v>
      </c>
    </row>
    <row r="141" spans="4:5">
      <c r="D141" s="9" t="s">
        <v>185</v>
      </c>
      <c r="E141" s="9">
        <v>436</v>
      </c>
    </row>
    <row r="142" spans="4:5">
      <c r="D142" s="9" t="s">
        <v>450</v>
      </c>
      <c r="E142" s="9">
        <v>738</v>
      </c>
    </row>
    <row r="143" spans="4:5">
      <c r="D143" s="9" t="s">
        <v>131</v>
      </c>
      <c r="E143" s="9">
        <v>115</v>
      </c>
    </row>
    <row r="144" spans="4:5">
      <c r="D144" s="9" t="s">
        <v>451</v>
      </c>
      <c r="E144" s="9">
        <v>739</v>
      </c>
    </row>
    <row r="145" spans="4:5">
      <c r="D145" s="9" t="s">
        <v>274</v>
      </c>
      <c r="E145" s="9">
        <v>103</v>
      </c>
    </row>
    <row r="146" spans="4:5">
      <c r="D146" s="9" t="s">
        <v>242</v>
      </c>
      <c r="E146" s="9">
        <v>740</v>
      </c>
    </row>
    <row r="147" spans="4:5">
      <c r="D147" s="9" t="s">
        <v>452</v>
      </c>
      <c r="E147" s="9">
        <v>303</v>
      </c>
    </row>
    <row r="148" spans="4:5">
      <c r="D148" s="9" t="s">
        <v>186</v>
      </c>
      <c r="E148" s="9">
        <v>437</v>
      </c>
    </row>
    <row r="149" spans="4:5">
      <c r="D149" s="9" t="s">
        <v>155</v>
      </c>
      <c r="E149" s="9">
        <v>329</v>
      </c>
    </row>
    <row r="150" spans="4:5">
      <c r="D150" s="9" t="s">
        <v>156</v>
      </c>
      <c r="E150" s="9">
        <v>330</v>
      </c>
    </row>
    <row r="151" spans="4:5">
      <c r="D151" s="9" t="s">
        <v>187</v>
      </c>
      <c r="E151" s="9">
        <v>438</v>
      </c>
    </row>
    <row r="152" spans="4:5">
      <c r="D152" s="9" t="s">
        <v>188</v>
      </c>
      <c r="E152" s="9">
        <v>439</v>
      </c>
    </row>
    <row r="153" spans="4:5">
      <c r="D153" s="9" t="s">
        <v>189</v>
      </c>
      <c r="E153" s="9">
        <v>440</v>
      </c>
    </row>
    <row r="154" spans="4:5">
      <c r="D154" s="9" t="s">
        <v>243</v>
      </c>
      <c r="E154" s="9">
        <v>741</v>
      </c>
    </row>
    <row r="155" spans="4:5">
      <c r="D155" s="9" t="s">
        <v>453</v>
      </c>
      <c r="E155" s="9">
        <v>331</v>
      </c>
    </row>
    <row r="156" spans="4:5">
      <c r="D156" s="9" t="s">
        <v>190</v>
      </c>
      <c r="E156" s="9">
        <v>441</v>
      </c>
    </row>
    <row r="157" spans="4:5">
      <c r="D157" s="9" t="s">
        <v>454</v>
      </c>
      <c r="E157" s="9">
        <v>332</v>
      </c>
    </row>
    <row r="158" spans="4:5">
      <c r="D158" s="9" t="s">
        <v>205</v>
      </c>
      <c r="E158" s="9">
        <v>513</v>
      </c>
    </row>
    <row r="159" spans="4:5">
      <c r="D159" s="9" t="s">
        <v>455</v>
      </c>
      <c r="E159" s="9">
        <v>124</v>
      </c>
    </row>
    <row r="160" spans="4:5">
      <c r="D160" s="9" t="s">
        <v>244</v>
      </c>
      <c r="E160" s="9">
        <v>742</v>
      </c>
    </row>
    <row r="161" spans="4:5">
      <c r="D161" s="9" t="s">
        <v>245</v>
      </c>
      <c r="E161" s="9">
        <v>743</v>
      </c>
    </row>
    <row r="162" spans="4:5">
      <c r="D162" s="9" t="s">
        <v>246</v>
      </c>
      <c r="E162" s="9">
        <v>744</v>
      </c>
    </row>
    <row r="163" spans="4:5">
      <c r="D163" s="9" t="s">
        <v>191</v>
      </c>
      <c r="E163" s="9">
        <v>443</v>
      </c>
    </row>
    <row r="164" spans="4:5">
      <c r="D164" s="9" t="s">
        <v>275</v>
      </c>
      <c r="E164" s="9">
        <v>116</v>
      </c>
    </row>
    <row r="165" spans="4:5">
      <c r="D165" s="9" t="s">
        <v>206</v>
      </c>
      <c r="E165" s="9">
        <v>514</v>
      </c>
    </row>
    <row r="166" spans="4:5">
      <c r="D166" s="9" t="s">
        <v>132</v>
      </c>
      <c r="E166" s="9">
        <v>117</v>
      </c>
    </row>
    <row r="167" spans="4:5">
      <c r="D167" s="9" t="s">
        <v>157</v>
      </c>
      <c r="E167" s="9">
        <v>333</v>
      </c>
    </row>
    <row r="168" spans="4:5">
      <c r="D168" s="9" t="s">
        <v>249</v>
      </c>
      <c r="E168" s="9">
        <v>747</v>
      </c>
    </row>
    <row r="169" spans="4:5">
      <c r="D169" s="9" t="s">
        <v>250</v>
      </c>
      <c r="E169" s="9">
        <v>748</v>
      </c>
    </row>
    <row r="170" spans="4:5">
      <c r="D170" s="9" t="s">
        <v>248</v>
      </c>
      <c r="E170" s="9">
        <v>746</v>
      </c>
    </row>
    <row r="171" spans="4:5">
      <c r="D171" s="9" t="s">
        <v>192</v>
      </c>
      <c r="E171" s="9">
        <v>444</v>
      </c>
    </row>
    <row r="172" spans="4:5">
      <c r="D172" s="9" t="s">
        <v>456</v>
      </c>
      <c r="E172" s="9">
        <v>118</v>
      </c>
    </row>
    <row r="173" spans="4:5">
      <c r="D173" s="9" t="s">
        <v>457</v>
      </c>
      <c r="E173" s="9">
        <v>445</v>
      </c>
    </row>
    <row r="174" spans="4:5">
      <c r="D174" s="9" t="s">
        <v>251</v>
      </c>
      <c r="E174" s="9">
        <v>749</v>
      </c>
    </row>
    <row r="175" spans="4:5">
      <c r="D175" s="9" t="s">
        <v>133</v>
      </c>
      <c r="E175" s="9">
        <v>119</v>
      </c>
    </row>
    <row r="176" spans="4:5">
      <c r="D176" s="9" t="s">
        <v>276</v>
      </c>
      <c r="E176" s="9">
        <v>611</v>
      </c>
    </row>
    <row r="177" spans="4:5">
      <c r="D177" s="9" t="s">
        <v>134</v>
      </c>
      <c r="E177" s="9">
        <v>120</v>
      </c>
    </row>
    <row r="178" spans="4:5">
      <c r="D178" s="9" t="s">
        <v>458</v>
      </c>
      <c r="E178" s="9">
        <v>447</v>
      </c>
    </row>
    <row r="179" spans="4:5">
      <c r="D179" s="9" t="s">
        <v>194</v>
      </c>
      <c r="E179" s="9">
        <v>449</v>
      </c>
    </row>
    <row r="180" spans="4:5">
      <c r="D180" s="9" t="s">
        <v>252</v>
      </c>
      <c r="E180" s="9">
        <v>750</v>
      </c>
    </row>
    <row r="181" spans="4:5">
      <c r="D181" s="9" t="s">
        <v>193</v>
      </c>
      <c r="E181" s="9">
        <v>448</v>
      </c>
    </row>
    <row r="182" spans="4:5">
      <c r="D182" s="9" t="s">
        <v>253</v>
      </c>
      <c r="E182" s="9">
        <v>751</v>
      </c>
    </row>
    <row r="183" spans="4:5">
      <c r="D183" s="9" t="s">
        <v>195</v>
      </c>
      <c r="E183" s="9">
        <v>450</v>
      </c>
    </row>
    <row r="184" spans="4:5">
      <c r="D184" s="9" t="s">
        <v>459</v>
      </c>
      <c r="E184" s="9">
        <v>451</v>
      </c>
    </row>
    <row r="185" spans="4:5">
      <c r="D185" s="9" t="s">
        <v>254</v>
      </c>
      <c r="E185" s="9">
        <v>752</v>
      </c>
    </row>
    <row r="186" spans="4:5">
      <c r="D186" s="9" t="s">
        <v>255</v>
      </c>
      <c r="E186" s="9">
        <v>753</v>
      </c>
    </row>
    <row r="187" spans="4:5">
      <c r="D187" s="9" t="s">
        <v>216</v>
      </c>
      <c r="E187" s="9">
        <v>615</v>
      </c>
    </row>
    <row r="188" spans="4:5">
      <c r="D188" s="9" t="s">
        <v>196</v>
      </c>
      <c r="E188" s="9">
        <v>452</v>
      </c>
    </row>
    <row r="189" spans="4:5">
      <c r="D189" s="9" t="s">
        <v>167</v>
      </c>
      <c r="E189" s="9">
        <v>411</v>
      </c>
    </row>
    <row r="190" spans="4:5">
      <c r="D190" s="9" t="s">
        <v>277</v>
      </c>
      <c r="E190" s="9">
        <v>108</v>
      </c>
    </row>
    <row r="191" spans="4:5">
      <c r="D191" s="9" t="s">
        <v>403</v>
      </c>
      <c r="E191" s="9">
        <v>123</v>
      </c>
    </row>
    <row r="192" spans="4:5">
      <c r="D192" s="9" t="s">
        <v>234</v>
      </c>
      <c r="E192" s="9">
        <v>726</v>
      </c>
    </row>
    <row r="193" spans="4:5">
      <c r="D193" s="9" t="s">
        <v>135</v>
      </c>
      <c r="E193" s="9">
        <v>122</v>
      </c>
    </row>
    <row r="194" spans="4:5">
      <c r="D194" s="9" t="s">
        <v>238</v>
      </c>
      <c r="E194" s="9">
        <v>732</v>
      </c>
    </row>
    <row r="195" spans="4:5">
      <c r="D195" s="9" t="s">
        <v>278</v>
      </c>
      <c r="E195" s="9">
        <v>109</v>
      </c>
    </row>
    <row r="196" spans="4:5">
      <c r="D196" s="9" t="s">
        <v>404</v>
      </c>
      <c r="E196" s="9">
        <v>126</v>
      </c>
    </row>
    <row r="197" spans="4:5">
      <c r="D197" s="9" t="s">
        <v>405</v>
      </c>
      <c r="E197" s="9">
        <v>121</v>
      </c>
    </row>
    <row r="198" spans="4:5">
      <c r="D198" s="9" t="s">
        <v>247</v>
      </c>
      <c r="E198" s="9">
        <v>745</v>
      </c>
    </row>
    <row r="199" spans="4:5">
      <c r="D199" s="9" t="s">
        <v>406</v>
      </c>
      <c r="E199" s="9">
        <v>754</v>
      </c>
    </row>
    <row r="200" spans="4:5">
      <c r="D200" s="9" t="s">
        <v>136</v>
      </c>
      <c r="E200" s="9">
        <v>201</v>
      </c>
    </row>
    <row r="201" spans="4:5">
      <c r="D201" s="9" t="s">
        <v>407</v>
      </c>
      <c r="E201" s="9">
        <v>442</v>
      </c>
    </row>
    <row r="202" spans="4:5">
      <c r="D202" s="10" t="s">
        <v>408</v>
      </c>
      <c r="E202" s="10">
        <v>125</v>
      </c>
    </row>
  </sheetData>
  <sheetProtection algorithmName="SHA-512" hashValue="hM4I/hQ2G97uM9SQMJrtjqy8ws0RnCNiA4nZtyuQACW/Q+mOA/LlTGzt/ynVULSWAylEssxkC27gHD336Y1xUg==" saltValue="lczkc3BvREl553Lx4ohNwA==" spinCount="100000" sheet="1" objects="1" scenarios="1"/>
  <sortState xmlns:xlrd2="http://schemas.microsoft.com/office/spreadsheetml/2017/richdata2" ref="D2:E202">
    <sortCondition ref="D2:D202"/>
  </sortState>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申請書</vt:lpstr>
      <vt:lpstr>申請データ</vt:lpstr>
      <vt:lpstr>記入要項 (A3版)</vt:lpstr>
      <vt:lpstr>部局名称</vt:lpstr>
      <vt:lpstr>職名・負担経費・単価</vt:lpstr>
      <vt:lpstr>国籍等</vt:lpstr>
      <vt:lpstr>'記入要項 (A3版)'!Print_Area</vt:lpstr>
      <vt:lpstr>申請データ!Print_Area</vt:lpstr>
      <vt:lpstr>申請書!Print_Area</vt:lpstr>
      <vt:lpstr>部局名称!Print_Area</vt:lpstr>
      <vt:lpstr>'記入要項 (A3版)'!Print_Titles</vt:lpstr>
      <vt:lpstr>申請データ!Print_Titles</vt:lpstr>
      <vt:lpstr>申請書!Print_Titles</vt:lpstr>
      <vt:lpstr>単価</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JIMU_B</dc:creator>
  <cp:lastModifiedBy>苫米地 沙緒里 / Saori Tomabechi</cp:lastModifiedBy>
  <cp:lastPrinted>2026-02-05T04:49:17Z</cp:lastPrinted>
  <dcterms:created xsi:type="dcterms:W3CDTF">2005-11-29T07:22:42Z</dcterms:created>
  <dcterms:modified xsi:type="dcterms:W3CDTF">2026-05-28T04:38:54Z</dcterms:modified>
</cp:coreProperties>
</file>